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43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Caixa</author>
  </authors>
  <commentList>
    <comment ref="E4" authorId="0">
      <text>
        <r>
          <rPr>
            <sz val="9"/>
            <rFont val="Segoe UI"/>
            <family val="2"/>
          </rPr>
          <t xml:space="preserve">Informação da data-base vinculada ao arquivo "SINAPI mm-aaaa.xls" (conforme data-base Sinapi a ser utilizada no orçamento).
Selecionar o regime de Tributação na Aba "Informações do Contrato". 
</t>
        </r>
      </text>
    </comment>
    <comment ref="E8" authorId="0">
      <text>
        <r>
          <rPr>
            <sz val="9"/>
            <rFont val="Segoe UI"/>
            <family val="2"/>
          </rPr>
          <t>Preencher na coluna "Z" o nome da Meta/Sub-Meta ou Agrupador de Serviços.</t>
        </r>
      </text>
    </comment>
    <comment ref="J2" authorId="0">
      <text>
        <r>
          <rPr>
            <sz val="9"/>
            <rFont val="Segoe UI"/>
            <family val="2"/>
          </rPr>
          <t xml:space="preserve">Preencher as informações na Aba "BDI".
</t>
        </r>
      </text>
    </comment>
    <comment ref="J3" authorId="0">
      <text>
        <r>
          <rPr>
            <sz val="9"/>
            <rFont val="Segoe UI"/>
            <family val="2"/>
          </rPr>
          <t xml:space="preserve">Preencher as informações na Aba "BDI".
</t>
        </r>
      </text>
    </comment>
    <comment ref="J4" authorId="0">
      <text>
        <r>
          <rPr>
            <sz val="9"/>
            <rFont val="Segoe UI"/>
            <family val="2"/>
          </rPr>
          <t xml:space="preserve">Preencher as informações na Aba "BDI".
</t>
        </r>
      </text>
    </comment>
  </commentList>
</comments>
</file>

<file path=xl/sharedStrings.xml><?xml version="1.0" encoding="utf-8"?>
<sst xmlns="http://schemas.openxmlformats.org/spreadsheetml/2006/main" count="57" uniqueCount="49">
  <si>
    <t>BDI PADRÃO:</t>
  </si>
  <si>
    <t>BDI DIFERENCIADO 1:</t>
  </si>
  <si>
    <t/>
  </si>
  <si>
    <t>BDI DIFERENCIADO 2:</t>
  </si>
  <si>
    <t>LOCALIDADE SINAPI:</t>
  </si>
  <si>
    <t>BELO HORIZONTE</t>
  </si>
  <si>
    <t>BDI ZERO:</t>
  </si>
  <si>
    <t>ITEM</t>
  </si>
  <si>
    <t>FONTE</t>
  </si>
  <si>
    <t>CÓDIGO</t>
  </si>
  <si>
    <t>DESCRIÇÃO</t>
  </si>
  <si>
    <t>UNID</t>
  </si>
  <si>
    <t>TOTAL</t>
  </si>
  <si>
    <t>1.1</t>
  </si>
  <si>
    <t>Serviços Preliminares</t>
  </si>
  <si>
    <t>1.1.1</t>
  </si>
  <si>
    <t>SINAPI</t>
  </si>
  <si>
    <t>74209/1</t>
  </si>
  <si>
    <t>PLACA DE OBRA EM CHAPA DE ACO GALVANIZADO</t>
  </si>
  <si>
    <t>M2</t>
  </si>
  <si>
    <t>1.2</t>
  </si>
  <si>
    <t>1.2.1</t>
  </si>
  <si>
    <t>M3</t>
  </si>
  <si>
    <t>1.2.2</t>
  </si>
  <si>
    <t>1.2.3</t>
  </si>
  <si>
    <t>Obras Viárias</t>
  </si>
  <si>
    <t>72942</t>
  </si>
  <si>
    <t>PINTURA DE LIGACAO COM EMULSAO RR-1C</t>
  </si>
  <si>
    <t>95303</t>
  </si>
  <si>
    <t>TRANSPORTE COM CAMINHÃO BASCULANTE 10 M3 DE MASSA ASFALTICA PARA PAVIMENTAÇÃO URBANA</t>
  </si>
  <si>
    <t>M3XKM</t>
  </si>
  <si>
    <t>CUSTO UNITÁRIO</t>
  </si>
  <si>
    <t>UNITÁRIO COM BDI</t>
  </si>
  <si>
    <t>VALOR TOTAL               COM BDI</t>
  </si>
  <si>
    <t>QUANTIDADE</t>
  </si>
  <si>
    <t>301,49</t>
  </si>
  <si>
    <t>1,68</t>
  </si>
  <si>
    <t>0,99</t>
  </si>
  <si>
    <t>CONSTRUÇÃO DE PAVIMENTO COM APLICAÇÃO DE CONCRETO BETUMINOSO USINADO A QUENTE (CBUQ), CAMADA DE ROLAMENTO, COM ESPESSURA DE 6,0 CM - EXCLUSIVE TRANSPORTE. AF_03/2017</t>
  </si>
  <si>
    <t>95997</t>
  </si>
  <si>
    <t>PLANILHA ORÇAMENTÁRIA</t>
  </si>
  <si>
    <t>Prefeitura Municipal de Rodeiro</t>
  </si>
  <si>
    <r>
      <t xml:space="preserve">Endereço: </t>
    </r>
    <r>
      <rPr>
        <sz val="11"/>
        <color indexed="8"/>
        <rFont val="Calibri"/>
        <family val="2"/>
      </rPr>
      <t>Rua Amada Mendonça Teixeira - Bairro Vista Alegre - Rodeio - MG</t>
    </r>
  </si>
  <si>
    <t>Lucas Faria Halfeld Clark - CREA 250.165/LP</t>
  </si>
  <si>
    <t>Prefeito Municipal de Rodeiro</t>
  </si>
  <si>
    <t>DATA BASE:</t>
  </si>
  <si>
    <t xml:space="preserve"> SINAPI</t>
  </si>
  <si>
    <t>Luiz Antônio Medeiros</t>
  </si>
  <si>
    <t>PAVIMENTAÇÃO ASFÁLTICA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</si>
</sst>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General;General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name val="Segoe U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" fontId="4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left" vertical="center"/>
      <protection/>
    </xf>
    <xf numFmtId="41" fontId="2" fillId="0" borderId="0" xfId="0" applyNumberFormat="1" applyFont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0" fontId="4" fillId="0" borderId="12" xfId="0" applyNumberFormat="1" applyFont="1" applyFill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43" fontId="2" fillId="0" borderId="13" xfId="71" applyFont="1" applyFill="1" applyBorder="1" applyAlignment="1" applyProtection="1">
      <alignment horizontal="center" vertical="center"/>
      <protection/>
    </xf>
    <xf numFmtId="43" fontId="2" fillId="0" borderId="12" xfId="7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12" borderId="19" xfId="0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49" fontId="4" fillId="34" borderId="20" xfId="0" applyNumberFormat="1" applyFont="1" applyFill="1" applyBorder="1" applyAlignment="1" applyProtection="1">
      <alignment horizontal="center" vertical="center" wrapText="1"/>
      <protection/>
    </xf>
    <xf numFmtId="166" fontId="4" fillId="34" borderId="20" xfId="0" applyNumberFormat="1" applyFont="1" applyFill="1" applyBorder="1" applyAlignment="1" applyProtection="1">
      <alignment horizontal="left" vertical="center" wrapText="1"/>
      <protection/>
    </xf>
    <xf numFmtId="41" fontId="4" fillId="34" borderId="20" xfId="0" applyNumberFormat="1" applyFont="1" applyFill="1" applyBorder="1" applyAlignment="1" applyProtection="1">
      <alignment horizontal="center" vertical="center"/>
      <protection/>
    </xf>
    <xf numFmtId="43" fontId="4" fillId="34" borderId="20" xfId="71" applyFont="1" applyFill="1" applyBorder="1" applyAlignment="1" applyProtection="1">
      <alignment horizontal="righ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 quotePrefix="1">
      <alignment horizontal="center" vertical="center" wrapText="1"/>
      <protection locked="0"/>
    </xf>
    <xf numFmtId="166" fontId="4" fillId="34" borderId="13" xfId="0" applyNumberFormat="1" applyFont="1" applyFill="1" applyBorder="1" applyAlignment="1" applyProtection="1">
      <alignment horizontal="left" vertical="center" wrapText="1"/>
      <protection/>
    </xf>
    <xf numFmtId="41" fontId="4" fillId="34" borderId="13" xfId="0" applyNumberFormat="1" applyFont="1" applyFill="1" applyBorder="1" applyAlignment="1" applyProtection="1">
      <alignment horizontal="center" vertical="center"/>
      <protection/>
    </xf>
    <xf numFmtId="43" fontId="4" fillId="34" borderId="13" xfId="71" applyFont="1" applyFill="1" applyBorder="1" applyAlignment="1" applyProtection="1">
      <alignment horizontal="right" vertical="center"/>
      <protection/>
    </xf>
    <xf numFmtId="44" fontId="4" fillId="34" borderId="20" xfId="45" applyFont="1" applyFill="1" applyBorder="1" applyAlignment="1" applyProtection="1">
      <alignment horizontal="right" vertical="center" wrapText="1"/>
      <protection/>
    </xf>
    <xf numFmtId="44" fontId="4" fillId="34" borderId="20" xfId="45" applyFont="1" applyFill="1" applyBorder="1" applyAlignment="1" applyProtection="1">
      <alignment horizontal="right" vertical="center"/>
      <protection/>
    </xf>
    <xf numFmtId="44" fontId="4" fillId="34" borderId="21" xfId="45" applyFont="1" applyFill="1" applyBorder="1" applyAlignment="1">
      <alignment horizontal="right" vertical="center"/>
    </xf>
    <xf numFmtId="44" fontId="4" fillId="34" borderId="13" xfId="45" applyFont="1" applyFill="1" applyBorder="1" applyAlignment="1" applyProtection="1">
      <alignment horizontal="right" vertical="center" wrapText="1"/>
      <protection locked="0"/>
    </xf>
    <xf numFmtId="44" fontId="4" fillId="34" borderId="13" xfId="45" applyFont="1" applyFill="1" applyBorder="1" applyAlignment="1" applyProtection="1">
      <alignment horizontal="right" vertical="center"/>
      <protection/>
    </xf>
    <xf numFmtId="44" fontId="4" fillId="34" borderId="12" xfId="45" applyFont="1" applyFill="1" applyBorder="1" applyAlignment="1">
      <alignment horizontal="right" vertical="center"/>
    </xf>
    <xf numFmtId="44" fontId="2" fillId="33" borderId="14" xfId="45" applyFont="1" applyFill="1" applyBorder="1" applyAlignment="1" applyProtection="1">
      <alignment horizontal="right" vertical="center" wrapText="1"/>
      <protection locked="0"/>
    </xf>
    <xf numFmtId="44" fontId="2" fillId="0" borderId="22" xfId="45" applyFont="1" applyFill="1" applyBorder="1" applyAlignment="1" applyProtection="1">
      <alignment horizontal="right" vertical="center"/>
      <protection/>
    </xf>
    <xf numFmtId="44" fontId="2" fillId="0" borderId="14" xfId="45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41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41" fontId="4" fillId="0" borderId="13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 wrapText="1"/>
    </xf>
    <xf numFmtId="43" fontId="2" fillId="0" borderId="14" xfId="69" applyFont="1" applyFill="1" applyBorder="1" applyAlignment="1" applyProtection="1">
      <alignment horizontal="right" vertical="center"/>
      <protection/>
    </xf>
    <xf numFmtId="44" fontId="4" fillId="0" borderId="13" xfId="45" applyFont="1" applyBorder="1" applyAlignment="1">
      <alignment horizontal="right" vertical="center" wrapText="1"/>
    </xf>
    <xf numFmtId="44" fontId="4" fillId="0" borderId="12" xfId="45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10" fontId="4" fillId="0" borderId="25" xfId="0" applyNumberFormat="1" applyFont="1" applyFill="1" applyBorder="1" applyAlignment="1">
      <alignment horizontal="center" vertical="center"/>
    </xf>
    <xf numFmtId="17" fontId="4" fillId="0" borderId="25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8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Porcentagem 2" xfId="53"/>
    <cellStyle name="Porcentagem 3" xfId="54"/>
    <cellStyle name="Porcentagem 3 2" xfId="55"/>
    <cellStyle name="Porcentagem 4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  <cellStyle name="Vírgula 3 2" xfId="70"/>
    <cellStyle name="Vírgula 4" xfId="71"/>
  </cellStyles>
  <dxfs count="10">
    <dxf>
      <font>
        <b val="0"/>
        <i val="0"/>
        <name val="Calibri Light"/>
        <color theme="0" tint="-0.149959996342659"/>
      </font>
      <fill>
        <patternFill>
          <fgColor indexed="64"/>
          <bgColor theme="0" tint="-0.149959996342659"/>
        </patternFill>
      </fill>
      <border>
        <left/>
        <right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  <border>
        <left/>
        <right style="thin"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  <border>
        <left/>
        <right/>
        <top style="thin"/>
        <bottom style="thin"/>
      </border>
    </dxf>
    <dxf>
      <font>
        <b/>
        <i val="0"/>
      </font>
      <fill>
        <patternFill>
          <bgColor theme="0" tint="-0.149959996342659"/>
        </patternFill>
      </fill>
      <border>
        <left style="thin"/>
        <top style="thin"/>
        <bottom style="thin"/>
      </border>
    </dxf>
    <dxf>
      <font>
        <b val="0"/>
        <i val="0"/>
        <name val="Calibri Light"/>
        <color theme="0" tint="-0.149959996342659"/>
      </font>
      <fill>
        <patternFill>
          <fgColor indexed="64"/>
          <bgColor theme="0" tint="-0.14995999634265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color theme="0" tint="-0.149959996342659"/>
      </font>
      <fill>
        <patternFill>
          <fgColor indexed="64"/>
          <bgColor theme="0" tint="-0.149959996342659"/>
        </patternFill>
      </fill>
      <border>
        <left/>
        <right/>
        <top style="thin"/>
        <bottom style="thin"/>
      </border>
    </dxf>
    <dxf>
      <font>
        <b val="0"/>
        <i val="0"/>
        <color theme="0" tint="-0.149959996342659"/>
      </font>
      <fill>
        <patternFill>
          <fgColor indexed="64"/>
          <bgColor theme="0" tint="-0.149959996342659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>
        <left style="thin">
          <color rgb="FF000000"/>
        </lef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149959996342659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showGridLines="0" tabSelected="1" zoomScalePageLayoutView="0" workbookViewId="0" topLeftCell="A1">
      <selection activeCell="M14" sqref="M14"/>
    </sheetView>
  </sheetViews>
  <sheetFormatPr defaultColWidth="9.140625" defaultRowHeight="15"/>
  <cols>
    <col min="1" max="1" width="3.00390625" style="0" customWidth="1"/>
    <col min="2" max="2" width="5.28125" style="0" customWidth="1"/>
    <col min="3" max="4" width="9.7109375" style="0" customWidth="1"/>
    <col min="5" max="5" width="36.7109375" style="0" customWidth="1"/>
    <col min="6" max="6" width="5.28125" style="0" customWidth="1"/>
    <col min="7" max="7" width="9.7109375" style="0" customWidth="1"/>
    <col min="8" max="8" width="10.00390625" style="0" customWidth="1"/>
    <col min="9" max="9" width="9.7109375" style="0" customWidth="1"/>
    <col min="10" max="10" width="13.140625" style="0" bestFit="1" customWidth="1"/>
  </cols>
  <sheetData>
    <row r="1" spans="2:10" ht="16.5" customHeight="1">
      <c r="B1" s="62" t="s">
        <v>40</v>
      </c>
      <c r="C1" s="63"/>
      <c r="D1" s="63"/>
      <c r="E1" s="63"/>
      <c r="F1" s="63"/>
      <c r="G1" s="63"/>
      <c r="H1" s="63"/>
      <c r="I1" s="63"/>
      <c r="J1" s="64"/>
    </row>
    <row r="2" spans="2:10" ht="15">
      <c r="B2" s="66" t="s">
        <v>41</v>
      </c>
      <c r="C2" s="67"/>
      <c r="D2" s="67"/>
      <c r="E2" s="67"/>
      <c r="F2" s="67"/>
      <c r="G2" s="68"/>
      <c r="H2" s="57"/>
      <c r="I2" s="58" t="s">
        <v>0</v>
      </c>
      <c r="J2" s="59">
        <v>0.2685</v>
      </c>
    </row>
    <row r="3" spans="2:10" ht="15">
      <c r="B3" s="69" t="s">
        <v>42</v>
      </c>
      <c r="C3" s="70"/>
      <c r="D3" s="70"/>
      <c r="E3" s="70"/>
      <c r="F3" s="70"/>
      <c r="G3" s="71"/>
      <c r="H3" s="10"/>
      <c r="I3" s="7" t="s">
        <v>1</v>
      </c>
      <c r="J3" s="11" t="s">
        <v>2</v>
      </c>
    </row>
    <row r="4" spans="2:10" ht="15">
      <c r="B4" s="57"/>
      <c r="C4" s="58"/>
      <c r="D4" s="58" t="s">
        <v>45</v>
      </c>
      <c r="E4" s="60" t="s">
        <v>46</v>
      </c>
      <c r="F4" s="12"/>
      <c r="G4" s="13"/>
      <c r="H4" s="10"/>
      <c r="I4" s="7" t="s">
        <v>3</v>
      </c>
      <c r="J4" s="11" t="s">
        <v>2</v>
      </c>
    </row>
    <row r="5" spans="2:10" ht="15">
      <c r="B5" s="10"/>
      <c r="C5" s="7"/>
      <c r="D5" s="7" t="s">
        <v>4</v>
      </c>
      <c r="E5" s="6" t="s">
        <v>5</v>
      </c>
      <c r="F5" s="9"/>
      <c r="G5" s="2"/>
      <c r="H5" s="10"/>
      <c r="I5" s="7" t="s">
        <v>6</v>
      </c>
      <c r="J5" s="11">
        <v>0</v>
      </c>
    </row>
    <row r="6" spans="2:10" ht="33.75">
      <c r="B6" s="45" t="s">
        <v>7</v>
      </c>
      <c r="C6" s="46" t="s">
        <v>8</v>
      </c>
      <c r="D6" s="47" t="s">
        <v>9</v>
      </c>
      <c r="E6" s="4" t="s">
        <v>10</v>
      </c>
      <c r="F6" s="48" t="s">
        <v>11</v>
      </c>
      <c r="G6" s="4" t="s">
        <v>34</v>
      </c>
      <c r="H6" s="4" t="s">
        <v>31</v>
      </c>
      <c r="I6" s="4" t="s">
        <v>32</v>
      </c>
      <c r="J6" s="3" t="s">
        <v>33</v>
      </c>
    </row>
    <row r="7" spans="2:10" ht="15">
      <c r="B7" s="20"/>
      <c r="C7" s="49"/>
      <c r="D7" s="49"/>
      <c r="E7" s="51" t="s">
        <v>12</v>
      </c>
      <c r="F7" s="52"/>
      <c r="G7" s="53"/>
      <c r="H7" s="55"/>
      <c r="I7" s="55"/>
      <c r="J7" s="56">
        <f>J9+J11</f>
        <v>237125.70713499995</v>
      </c>
    </row>
    <row r="8" spans="2:10" ht="15">
      <c r="B8" s="24">
        <v>1</v>
      </c>
      <c r="C8" s="25"/>
      <c r="D8" s="26"/>
      <c r="E8" s="27" t="s">
        <v>48</v>
      </c>
      <c r="F8" s="28" t="s">
        <v>2</v>
      </c>
      <c r="G8" s="29"/>
      <c r="H8" s="36"/>
      <c r="I8" s="37"/>
      <c r="J8" s="38">
        <f>J7</f>
        <v>237125.70713499995</v>
      </c>
    </row>
    <row r="9" spans="2:10" ht="15">
      <c r="B9" s="30" t="s">
        <v>13</v>
      </c>
      <c r="C9" s="31"/>
      <c r="D9" s="32"/>
      <c r="E9" s="33" t="s">
        <v>14</v>
      </c>
      <c r="F9" s="34" t="s">
        <v>2</v>
      </c>
      <c r="G9" s="35"/>
      <c r="H9" s="39"/>
      <c r="I9" s="40"/>
      <c r="J9" s="41">
        <v>1121.65</v>
      </c>
    </row>
    <row r="10" spans="2:10" ht="22.5">
      <c r="B10" s="50" t="s">
        <v>15</v>
      </c>
      <c r="C10" s="22" t="s">
        <v>16</v>
      </c>
      <c r="D10" s="5" t="s">
        <v>17</v>
      </c>
      <c r="E10" s="23" t="s">
        <v>18</v>
      </c>
      <c r="F10" s="14" t="s">
        <v>19</v>
      </c>
      <c r="G10" s="54">
        <f>2.88</f>
        <v>2.88</v>
      </c>
      <c r="H10" s="42" t="s">
        <v>35</v>
      </c>
      <c r="I10" s="43">
        <f>H10*1.2685</f>
        <v>382.440065</v>
      </c>
      <c r="J10" s="44">
        <f>I10*G10</f>
        <v>1101.4273871999999</v>
      </c>
    </row>
    <row r="11" spans="2:10" ht="15">
      <c r="B11" s="30" t="s">
        <v>20</v>
      </c>
      <c r="C11" s="31"/>
      <c r="D11" s="32"/>
      <c r="E11" s="33" t="s">
        <v>25</v>
      </c>
      <c r="F11" s="34" t="s">
        <v>2</v>
      </c>
      <c r="G11" s="35"/>
      <c r="H11" s="39"/>
      <c r="I11" s="39"/>
      <c r="J11" s="39">
        <f>J12+J13+J14</f>
        <v>236004.05713499995</v>
      </c>
    </row>
    <row r="12" spans="2:10" ht="15">
      <c r="B12" s="8" t="s">
        <v>21</v>
      </c>
      <c r="C12" s="22" t="s">
        <v>16</v>
      </c>
      <c r="D12" s="5" t="s">
        <v>26</v>
      </c>
      <c r="E12" s="23" t="s">
        <v>27</v>
      </c>
      <c r="F12" s="14" t="s">
        <v>19</v>
      </c>
      <c r="G12" s="54">
        <f>400*7</f>
        <v>2800</v>
      </c>
      <c r="H12" s="42" t="s">
        <v>36</v>
      </c>
      <c r="I12" s="43">
        <f>H12*1.2685</f>
        <v>2.13108</v>
      </c>
      <c r="J12" s="44">
        <f>I12*G12</f>
        <v>5967.023999999999</v>
      </c>
    </row>
    <row r="13" spans="2:10" ht="22.5">
      <c r="B13" s="8" t="s">
        <v>23</v>
      </c>
      <c r="C13" s="22" t="s">
        <v>16</v>
      </c>
      <c r="D13" s="5" t="s">
        <v>28</v>
      </c>
      <c r="E13" s="23" t="s">
        <v>29</v>
      </c>
      <c r="F13" s="14" t="s">
        <v>30</v>
      </c>
      <c r="G13" s="54">
        <f>G14*23.5</f>
        <v>4277</v>
      </c>
      <c r="H13" s="42" t="s">
        <v>37</v>
      </c>
      <c r="I13" s="43">
        <f>H13*1.2685</f>
        <v>1.255815</v>
      </c>
      <c r="J13" s="44">
        <f>I13*G13</f>
        <v>5371.120755</v>
      </c>
    </row>
    <row r="14" spans="2:10" ht="45">
      <c r="B14" s="8" t="s">
        <v>24</v>
      </c>
      <c r="C14" s="22" t="s">
        <v>16</v>
      </c>
      <c r="D14" s="5" t="s">
        <v>39</v>
      </c>
      <c r="E14" s="23" t="s">
        <v>38</v>
      </c>
      <c r="F14" s="14" t="s">
        <v>22</v>
      </c>
      <c r="G14" s="54">
        <f>400*7*0.065</f>
        <v>182</v>
      </c>
      <c r="H14" s="42">
        <v>973.14</v>
      </c>
      <c r="I14" s="43">
        <f>H14*1.2685</f>
        <v>1234.4280899999999</v>
      </c>
      <c r="J14" s="44">
        <f>I14*G14</f>
        <v>224665.91237999997</v>
      </c>
    </row>
    <row r="15" spans="2:10" s="1" customFormat="1" ht="7.5" customHeight="1">
      <c r="B15" s="15"/>
      <c r="C15" s="21"/>
      <c r="D15" s="21"/>
      <c r="E15" s="16"/>
      <c r="F15" s="17"/>
      <c r="G15" s="18"/>
      <c r="H15" s="18"/>
      <c r="I15" s="18"/>
      <c r="J15" s="19"/>
    </row>
    <row r="18" spans="4:5" ht="15">
      <c r="D18" s="65" t="s">
        <v>43</v>
      </c>
      <c r="E18" s="65"/>
    </row>
    <row r="22" spans="4:5" ht="15">
      <c r="D22" s="65" t="s">
        <v>47</v>
      </c>
      <c r="E22" s="65"/>
    </row>
    <row r="23" spans="4:5" ht="15">
      <c r="D23" s="61" t="s">
        <v>44</v>
      </c>
      <c r="E23" s="61"/>
    </row>
  </sheetData>
  <sheetProtection/>
  <mergeCells count="6">
    <mergeCell ref="D23:E23"/>
    <mergeCell ref="B1:J1"/>
    <mergeCell ref="D18:E18"/>
    <mergeCell ref="D22:E22"/>
    <mergeCell ref="B2:G2"/>
    <mergeCell ref="B3:G3"/>
  </mergeCells>
  <conditionalFormatting sqref="C12:D14 F12:H14">
    <cfRule type="expression" priority="1" dxfId="6" stopIfTrue="1">
      <formula>OR($G12="M",$G12="A")</formula>
    </cfRule>
  </conditionalFormatting>
  <conditionalFormatting sqref="F4:I5 C4:D5 C7:D7 F7:I7 F10:I10 C10:D10 I12:I14 H2:I3">
    <cfRule type="expression" priority="9" dxfId="6" stopIfTrue="1">
      <formula>OR($G2="M",$G2="A")</formula>
    </cfRule>
  </conditionalFormatting>
  <conditionalFormatting sqref="B10 B12:B14">
    <cfRule type="expression" priority="8" dxfId="7" stopIfTrue="1">
      <formula>OR($G10="M",$G10="A")</formula>
    </cfRule>
  </conditionalFormatting>
  <conditionalFormatting sqref="E4:E5 E7 E10 E12:E14">
    <cfRule type="expression" priority="6" dxfId="8" stopIfTrue="1">
      <formula>OR($G4="M",$G4="A")</formula>
    </cfRule>
  </conditionalFormatting>
  <conditionalFormatting sqref="J2:J5 J7 J10 J12:J14">
    <cfRule type="expression" priority="5" dxfId="9" stopIfTrue="1">
      <formula>OR($G2="M",$G2="A")</formula>
    </cfRule>
  </conditionalFormatting>
  <conditionalFormatting sqref="D14">
    <cfRule type="expression" priority="2" dxfId="6" stopIfTrue="1">
      <formula>OR($G14="M",$G14="A")</formula>
    </cfRule>
  </conditionalFormatting>
  <dataValidations count="2">
    <dataValidation type="list" allowBlank="1" showInputMessage="1" showErrorMessage="1" sqref="C8:C14">
      <formula1>"SINAPI,SINAPI-I,SICRO,Composição,Cotação"</formula1>
    </dataValidation>
    <dataValidation type="decimal" operator="greaterThan" allowBlank="1" showInputMessage="1" showErrorMessage="1" errorTitle="Dado inválido" error="Informar número maior que zero!" sqref="H8:H14">
      <formula1>0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Convenios</dc:creator>
  <cp:keywords/>
  <dc:description/>
  <cp:lastModifiedBy>Altair Junior</cp:lastModifiedBy>
  <cp:lastPrinted>2020-10-27T14:36:19Z</cp:lastPrinted>
  <dcterms:created xsi:type="dcterms:W3CDTF">2019-03-25T19:12:09Z</dcterms:created>
  <dcterms:modified xsi:type="dcterms:W3CDTF">2020-10-29T21:07:40Z</dcterms:modified>
  <cp:category/>
  <cp:version/>
  <cp:contentType/>
  <cp:contentStatus/>
</cp:coreProperties>
</file>