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090" windowHeight="8760" activeTab="1"/>
  </bookViews>
  <sheets>
    <sheet name="Planilha Orcamentaria" sheetId="1" r:id="rId1"/>
    <sheet name="Modelo Planilha Orcamentaria" sheetId="2" r:id="rId2"/>
  </sheets>
  <definedNames>
    <definedName name="_xlnm.Print_Area" localSheetId="1">'Modelo Planilha Orcamentaria'!$A$1:$H$62</definedName>
    <definedName name="_xlnm.Print_Area" localSheetId="0">'Planilha Orcamentaria'!$A$1:$H$55</definedName>
  </definedNames>
  <calcPr fullCalcOnLoad="1"/>
</workbook>
</file>

<file path=xl/sharedStrings.xml><?xml version="1.0" encoding="utf-8"?>
<sst xmlns="http://schemas.openxmlformats.org/spreadsheetml/2006/main" count="149" uniqueCount="110">
  <si>
    <t>ITEM</t>
  </si>
  <si>
    <t>DESCRIÇÃO</t>
  </si>
  <si>
    <t>QUANTIDADE</t>
  </si>
  <si>
    <t>UNIDADE</t>
  </si>
  <si>
    <t>PLANILHA ORÇAMENTÁRIA DE CUSTOS</t>
  </si>
  <si>
    <t>A N E X O   I I</t>
  </si>
  <si>
    <t>CÓDIGO</t>
  </si>
  <si>
    <t>DIRETA</t>
  </si>
  <si>
    <t>INDIRETA</t>
  </si>
  <si>
    <t>(    )</t>
  </si>
  <si>
    <t>LDI</t>
  </si>
  <si>
    <t xml:space="preserve">DATA: </t>
  </si>
  <si>
    <t>PREÇO TOTAL</t>
  </si>
  <si>
    <t>CREA</t>
  </si>
  <si>
    <t xml:space="preserve">FORMA DE EXECUÇÃO: </t>
  </si>
  <si>
    <t xml:space="preserve">PRAZO DE EXECUÇÃO: </t>
  </si>
  <si>
    <t xml:space="preserve">LOCAL: </t>
  </si>
  <si>
    <t>Carimbo e assinatura do engenheiro responsável técnico pela elaboração da planilha</t>
  </si>
  <si>
    <t>Carimbo e assinatura do prefeito</t>
  </si>
  <si>
    <t>PREÇO UNITÁRIO S/ LDI</t>
  </si>
  <si>
    <t>PREÇO UNITÁRIO C/ LDI</t>
  </si>
  <si>
    <t xml:space="preserve">REGIÃO/MÊS DE REFERÊNCIA: </t>
  </si>
  <si>
    <t xml:space="preserve">OBRA: </t>
  </si>
  <si>
    <t>TOTAL GERAL DA OBRA</t>
  </si>
  <si>
    <t xml:space="preserve">PREFEITURA: </t>
  </si>
  <si>
    <t xml:space="preserve">FOLHA Nº: </t>
  </si>
  <si>
    <t>(     )</t>
  </si>
  <si>
    <t>(  x  )</t>
  </si>
  <si>
    <t>FOLHA Nº: 01/01</t>
  </si>
  <si>
    <t xml:space="preserve">TOTAL GERAL </t>
  </si>
  <si>
    <t>1.1</t>
  </si>
  <si>
    <t>SERVIÇOS PRELIMINARES</t>
  </si>
  <si>
    <t>PRAZO DE EXECUÇÃO: 06 meses</t>
  </si>
  <si>
    <t>1.2</t>
  </si>
  <si>
    <t>1.3</t>
  </si>
  <si>
    <t>INSTALAÇÕES PRELIMINARES E CANTEIRO</t>
  </si>
  <si>
    <t>2.1</t>
  </si>
  <si>
    <t>2.2</t>
  </si>
  <si>
    <t>2.3</t>
  </si>
  <si>
    <t>INFRA-ESTRUTURA - FUNDAÇÃO</t>
  </si>
  <si>
    <t>m</t>
  </si>
  <si>
    <r>
      <t>m</t>
    </r>
    <r>
      <rPr>
        <sz val="8"/>
        <rFont val="Arial"/>
        <family val="2"/>
      </rPr>
      <t>²</t>
    </r>
  </si>
  <si>
    <r>
      <t>m</t>
    </r>
    <r>
      <rPr>
        <sz val="8"/>
        <rFont val="Arial"/>
        <family val="2"/>
      </rPr>
      <t>³</t>
    </r>
  </si>
  <si>
    <t>3.1</t>
  </si>
  <si>
    <t>3.2</t>
  </si>
  <si>
    <t>3.3</t>
  </si>
  <si>
    <t>3.4</t>
  </si>
  <si>
    <t>3.5</t>
  </si>
  <si>
    <t>3.6</t>
  </si>
  <si>
    <t>kg</t>
  </si>
  <si>
    <t>4.1</t>
  </si>
  <si>
    <t>4.2</t>
  </si>
  <si>
    <t>4.3</t>
  </si>
  <si>
    <t>5.1</t>
  </si>
  <si>
    <t>5.2</t>
  </si>
  <si>
    <t>Engenheiro Civil  -  Germano Reis Coelho</t>
  </si>
  <si>
    <t>CREA: 145.642/D</t>
  </si>
  <si>
    <t>m²</t>
  </si>
  <si>
    <t>m³</t>
  </si>
  <si>
    <t>74209/001</t>
  </si>
  <si>
    <t>M²</t>
  </si>
  <si>
    <t>74210/001</t>
  </si>
  <si>
    <t>73686</t>
  </si>
  <si>
    <t>73948/016</t>
  </si>
  <si>
    <t>83511</t>
  </si>
  <si>
    <t>74151/001</t>
  </si>
  <si>
    <t>74007/002</t>
  </si>
  <si>
    <t>74138/002</t>
  </si>
  <si>
    <t>73375</t>
  </si>
  <si>
    <t>79504/009</t>
  </si>
  <si>
    <t>Escavacao e Carga Material 1A Categoria, Utilizando Trator de Esteiras de 110 A 160Hp com Lamina, Peso Operacional * 13T E Pa Carregadeira com 170 Hp.</t>
  </si>
  <si>
    <t>PREÇO UNITÁRIO S/ BDI</t>
  </si>
  <si>
    <t>PREÇO UNITÁRIO C/ BDI</t>
  </si>
  <si>
    <t>BDI</t>
  </si>
  <si>
    <t>Placa de obra em chapa de aço galvanizado</t>
  </si>
  <si>
    <t>Barracão para deposito em tabuas de madeira, cobertura em fibrocimento 4 mm, incluso piso argamassa traço 1:6 (cimento e areia)</t>
  </si>
  <si>
    <t>Locação da obra, com uso de equipamentos topográficos, inclusive nível ador</t>
  </si>
  <si>
    <t>Limpeza manual do terreno (c/ raspagem superficial)</t>
  </si>
  <si>
    <t>Carga, manobras e descarga de materiais diversos, com caminhão carroceria 9 t (carga e descarga manuais)</t>
  </si>
  <si>
    <t xml:space="preserve">
Transporte qq nat cam basculante 30 km/h 8.00 t excl despe-sa carga/desc espera do caminhão/servente/e ou equip aux.
</t>
  </si>
  <si>
    <t>t/km</t>
  </si>
  <si>
    <t>Forma tabuas madeira 3a p/ pecas concreto arm, reapr 2x, incl montagem e desmontagem.</t>
  </si>
  <si>
    <t>Concreto usinado bombeado fck=20mpa, inclusive lancamento e adensamento.</t>
  </si>
  <si>
    <t>Corte, dobragem, montagem e colocação de ferragem na forma, aço ca-50 (a ou b) diam acima 12,5mm</t>
  </si>
  <si>
    <t>Estaca pré-moldada concreto armado 50t incl cravação/emendas</t>
  </si>
  <si>
    <t>Tirantes p/pro tensão e ancoragem em solo trecho ancor c/ 6 fios aço duro 8mm , inclusive proteção anticorrosiva.</t>
  </si>
  <si>
    <t>6.1</t>
  </si>
  <si>
    <t>6.2</t>
  </si>
  <si>
    <t>6.3</t>
  </si>
  <si>
    <t>6.4</t>
  </si>
  <si>
    <t>6.5</t>
  </si>
  <si>
    <t>MESO ESTRUTURA - PEGÕES E CORTINAS</t>
  </si>
  <si>
    <t>SUPERESTRUTURA</t>
  </si>
  <si>
    <t>73970/001</t>
  </si>
  <si>
    <t>TABULEIRO e GUARDA RODAS</t>
  </si>
  <si>
    <t>Estrutura metálica de aço estrutural perfil I 12 X 5 1/4 (Perfil I)</t>
  </si>
  <si>
    <t>5.3</t>
  </si>
  <si>
    <t>Estrutura metálica de aço estrutural perfil I 12 X 5 1/4 (Transversinas)</t>
  </si>
  <si>
    <t>Estrutura metálica de aço estrutural perfil I 12 X 5 1/4 (Conectores)</t>
  </si>
  <si>
    <t>Execução de cimbramento para escoramento de formas elevadas de madeira (lajes e vigas), acima de 3,30 m de pe direito, com pontaletes (8,0 x 8,0 cm) de madeira de lei 1a qualidade e pecas de madeira de 2,5 x 10,0 cm de 2a qualidade, não aparelhada.</t>
  </si>
  <si>
    <t>PREFEITURA: Prefeitura Municipal de Rodeiro</t>
  </si>
  <si>
    <t>DATA: 15/05/2019</t>
  </si>
  <si>
    <t>OBRA: Construção de Ponte em concreto armado e viga metálica</t>
  </si>
  <si>
    <t>LOCAL:</t>
  </si>
  <si>
    <t>Rodeiro - MG</t>
  </si>
  <si>
    <t>REGIÃO/MÊS DE REFERÊNCIA:  - SINAPI - Janeiro/2019</t>
  </si>
  <si>
    <t>1.4</t>
  </si>
  <si>
    <t xml:space="preserve">Projeto Executivo </t>
  </si>
  <si>
    <t>Unid</t>
  </si>
  <si>
    <t>Prefeito Municipal de Rodeiro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</si>
</sst>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0.0000"/>
    <numFmt numFmtId="178" formatCode="&quot;Ativado&quot;;&quot;Ativado&quot;;&quot;Desativado&quot;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7" xfId="0" applyFont="1" applyBorder="1" applyAlignment="1">
      <alignment horizontal="left" vertical="center" wrapText="1"/>
    </xf>
    <xf numFmtId="2" fontId="1" fillId="0" borderId="17" xfId="62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2" fontId="1" fillId="0" borderId="19" xfId="62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2" fontId="6" fillId="0" borderId="23" xfId="62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2" fontId="6" fillId="0" borderId="17" xfId="62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171" fontId="6" fillId="0" borderId="17" xfId="62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2" fontId="6" fillId="0" borderId="19" xfId="62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0" fontId="10" fillId="0" borderId="27" xfId="51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0" fontId="2" fillId="0" borderId="27" xfId="51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177" fontId="1" fillId="0" borderId="17" xfId="62" applyNumberFormat="1" applyFont="1" applyFill="1" applyBorder="1" applyAlignment="1">
      <alignment horizontal="center" vertical="center" wrapText="1"/>
    </xf>
    <xf numFmtId="170" fontId="2" fillId="0" borderId="0" xfId="47" applyFont="1" applyAlignment="1">
      <alignment/>
    </xf>
    <xf numFmtId="0" fontId="13" fillId="0" borderId="11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2" fontId="1" fillId="33" borderId="17" xfId="62" applyNumberFormat="1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2" fontId="1" fillId="33" borderId="23" xfId="62" applyNumberFormat="1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 wrapText="1"/>
    </xf>
    <xf numFmtId="177" fontId="2" fillId="33" borderId="17" xfId="62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2" fontId="2" fillId="33" borderId="17" xfId="62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171" fontId="1" fillId="0" borderId="29" xfId="62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2" fontId="1" fillId="0" borderId="29" xfId="62" applyNumberFormat="1" applyFont="1" applyFill="1" applyBorder="1" applyAlignment="1">
      <alignment horizontal="center" vertical="center" wrapText="1"/>
    </xf>
    <xf numFmtId="170" fontId="8" fillId="0" borderId="26" xfId="47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2" fontId="2" fillId="33" borderId="29" xfId="62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17" xfId="62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top"/>
    </xf>
    <xf numFmtId="0" fontId="10" fillId="0" borderId="41" xfId="0" applyFont="1" applyFill="1" applyBorder="1" applyAlignment="1">
      <alignment horizontal="left" vertical="top"/>
    </xf>
    <xf numFmtId="0" fontId="10" fillId="0" borderId="42" xfId="0" applyFont="1" applyFill="1" applyBorder="1" applyAlignment="1">
      <alignment horizontal="left" vertical="top"/>
    </xf>
    <xf numFmtId="0" fontId="10" fillId="0" borderId="43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10" fillId="0" borderId="44" xfId="0" applyFont="1" applyFill="1" applyBorder="1" applyAlignment="1">
      <alignment horizontal="left" vertical="top"/>
    </xf>
    <xf numFmtId="0" fontId="10" fillId="0" borderId="3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4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32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2" fillId="0" borderId="55" xfId="0" applyFont="1" applyFill="1" applyBorder="1" applyAlignment="1">
      <alignment horizontal="left" vertical="top"/>
    </xf>
    <xf numFmtId="0" fontId="2" fillId="0" borderId="52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3" fillId="0" borderId="56" xfId="0" applyFont="1" applyFill="1" applyBorder="1" applyAlignment="1">
      <alignment horizontal="left" vertical="center"/>
    </xf>
    <xf numFmtId="0" fontId="13" fillId="0" borderId="53" xfId="0" applyFont="1" applyBorder="1" applyAlignment="1">
      <alignment/>
    </xf>
    <xf numFmtId="0" fontId="13" fillId="0" borderId="57" xfId="0" applyFont="1" applyBorder="1" applyAlignment="1">
      <alignment/>
    </xf>
    <xf numFmtId="0" fontId="2" fillId="0" borderId="5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90625" y="66675"/>
          <a:ext cx="3714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51</xdr:row>
      <xdr:rowOff>47625</xdr:rowOff>
    </xdr:from>
    <xdr:to>
      <xdr:col>8</xdr:col>
      <xdr:colOff>0</xdr:colOff>
      <xdr:row>54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0601325"/>
          <a:ext cx="81153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276350" y="66675"/>
          <a:ext cx="4286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47625</xdr:rowOff>
    </xdr:from>
    <xdr:to>
      <xdr:col>8</xdr:col>
      <xdr:colOff>0</xdr:colOff>
      <xdr:row>61</xdr:row>
      <xdr:rowOff>152400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47625" y="13544550"/>
          <a:ext cx="8639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view="pageBreakPreview" zoomScaleSheetLayoutView="100" zoomScalePageLayoutView="0" workbookViewId="0" topLeftCell="A1">
      <selection activeCell="C21" sqref="C21:D21"/>
    </sheetView>
  </sheetViews>
  <sheetFormatPr defaultColWidth="9.140625" defaultRowHeight="12.75"/>
  <cols>
    <col min="1" max="1" width="5.421875" style="12" bestFit="1" customWidth="1"/>
    <col min="2" max="2" width="10.7109375" style="12" bestFit="1" customWidth="1"/>
    <col min="3" max="3" width="48.00390625" style="12" customWidth="1"/>
    <col min="4" max="4" width="9.140625" style="12" customWidth="1"/>
    <col min="5" max="8" width="12.28125" style="12" customWidth="1"/>
    <col min="9" max="16384" width="9.140625" style="12" customWidth="1"/>
  </cols>
  <sheetData>
    <row r="1" spans="1:8" ht="60.75" customHeight="1" thickBot="1">
      <c r="A1" s="152"/>
      <c r="B1" s="152"/>
      <c r="C1" s="151"/>
      <c r="D1" s="151"/>
      <c r="E1" s="151"/>
      <c r="F1" s="151"/>
      <c r="G1" s="151"/>
      <c r="H1" s="151"/>
    </row>
    <row r="2" spans="1:8" ht="16.5" thickBot="1">
      <c r="A2" s="120" t="s">
        <v>5</v>
      </c>
      <c r="B2" s="121"/>
      <c r="C2" s="121"/>
      <c r="D2" s="121"/>
      <c r="E2" s="121"/>
      <c r="F2" s="121"/>
      <c r="G2" s="121"/>
      <c r="H2" s="122"/>
    </row>
    <row r="3" spans="1:8" ht="3.75" customHeight="1" thickBot="1">
      <c r="A3" s="146"/>
      <c r="B3" s="146"/>
      <c r="C3" s="146"/>
      <c r="D3" s="146"/>
      <c r="E3" s="146"/>
      <c r="F3" s="146"/>
      <c r="G3" s="146"/>
      <c r="H3" s="146"/>
    </row>
    <row r="4" spans="1:8" ht="19.5" customHeight="1" thickBot="1">
      <c r="A4" s="139" t="s">
        <v>4</v>
      </c>
      <c r="B4" s="140"/>
      <c r="C4" s="140"/>
      <c r="D4" s="140"/>
      <c r="E4" s="140"/>
      <c r="F4" s="140"/>
      <c r="G4" s="140"/>
      <c r="H4" s="141"/>
    </row>
    <row r="5" spans="1:8" ht="3.75" customHeight="1" thickBot="1">
      <c r="A5" s="26"/>
      <c r="B5" s="26"/>
      <c r="C5" s="26"/>
      <c r="D5" s="26"/>
      <c r="E5" s="26"/>
      <c r="F5" s="26"/>
      <c r="G5" s="26"/>
      <c r="H5" s="26"/>
    </row>
    <row r="6" spans="1:8" ht="19.5" customHeight="1">
      <c r="A6" s="130" t="s">
        <v>24</v>
      </c>
      <c r="B6" s="131"/>
      <c r="C6" s="131"/>
      <c r="D6" s="131"/>
      <c r="E6" s="132"/>
      <c r="F6" s="142" t="s">
        <v>25</v>
      </c>
      <c r="G6" s="143"/>
      <c r="H6" s="144"/>
    </row>
    <row r="7" spans="1:8" ht="19.5" customHeight="1">
      <c r="A7" s="133" t="s">
        <v>22</v>
      </c>
      <c r="B7" s="134"/>
      <c r="C7" s="134"/>
      <c r="D7" s="134"/>
      <c r="E7" s="135"/>
      <c r="F7" s="127" t="s">
        <v>11</v>
      </c>
      <c r="G7" s="128"/>
      <c r="H7" s="129"/>
    </row>
    <row r="8" spans="1:8" ht="19.5" customHeight="1">
      <c r="A8" s="153" t="s">
        <v>16</v>
      </c>
      <c r="B8" s="154"/>
      <c r="C8" s="154"/>
      <c r="D8" s="155"/>
      <c r="E8" s="136" t="s">
        <v>14</v>
      </c>
      <c r="F8" s="137"/>
      <c r="G8" s="137"/>
      <c r="H8" s="138"/>
    </row>
    <row r="9" spans="1:8" ht="19.5" customHeight="1">
      <c r="A9" s="153" t="s">
        <v>21</v>
      </c>
      <c r="B9" s="154"/>
      <c r="C9" s="154"/>
      <c r="D9" s="155"/>
      <c r="E9" s="125" t="s">
        <v>9</v>
      </c>
      <c r="F9" s="123" t="s">
        <v>7</v>
      </c>
      <c r="G9" s="27" t="s">
        <v>26</v>
      </c>
      <c r="H9" s="28" t="s">
        <v>8</v>
      </c>
    </row>
    <row r="10" spans="1:8" ht="19.5" customHeight="1" thickBot="1">
      <c r="A10" s="156" t="s">
        <v>15</v>
      </c>
      <c r="B10" s="157"/>
      <c r="C10" s="157"/>
      <c r="D10" s="158"/>
      <c r="E10" s="126"/>
      <c r="F10" s="124"/>
      <c r="G10" s="29" t="s">
        <v>10</v>
      </c>
      <c r="H10" s="66"/>
    </row>
    <row r="11" spans="1:8" ht="3.75" customHeight="1" thickBot="1">
      <c r="A11" s="145"/>
      <c r="B11" s="145"/>
      <c r="C11" s="145"/>
      <c r="D11" s="145"/>
      <c r="E11" s="145"/>
      <c r="F11" s="145"/>
      <c r="G11" s="145"/>
      <c r="H11" s="145"/>
    </row>
    <row r="12" spans="1:8" ht="39" thickBot="1">
      <c r="A12" s="30" t="s">
        <v>0</v>
      </c>
      <c r="B12" s="31" t="s">
        <v>6</v>
      </c>
      <c r="C12" s="31" t="s">
        <v>1</v>
      </c>
      <c r="D12" s="31" t="s">
        <v>3</v>
      </c>
      <c r="E12" s="31" t="s">
        <v>2</v>
      </c>
      <c r="F12" s="32" t="s">
        <v>19</v>
      </c>
      <c r="G12" s="32" t="s">
        <v>20</v>
      </c>
      <c r="H12" s="33" t="s">
        <v>12</v>
      </c>
    </row>
    <row r="13" spans="1:8" ht="18" customHeight="1">
      <c r="A13" s="34"/>
      <c r="B13" s="35"/>
      <c r="C13" s="36"/>
      <c r="D13" s="37"/>
      <c r="E13" s="38"/>
      <c r="F13" s="38"/>
      <c r="G13" s="38"/>
      <c r="H13" s="39"/>
    </row>
    <row r="14" spans="1:8" ht="18" customHeight="1">
      <c r="A14" s="40"/>
      <c r="B14" s="41"/>
      <c r="C14" s="42"/>
      <c r="D14" s="43"/>
      <c r="E14" s="44"/>
      <c r="F14" s="44"/>
      <c r="G14" s="44">
        <f aca="true" t="shared" si="0" ref="G14:G40">F14+(F14*$H$10)</f>
        <v>0</v>
      </c>
      <c r="H14" s="45">
        <f aca="true" t="shared" si="1" ref="H14:H41">E14*G14</f>
        <v>0</v>
      </c>
    </row>
    <row r="15" spans="1:10" ht="12.75">
      <c r="A15" s="40"/>
      <c r="B15" s="41"/>
      <c r="C15" s="42"/>
      <c r="D15" s="43"/>
      <c r="E15" s="44"/>
      <c r="F15" s="44"/>
      <c r="G15" s="44">
        <f t="shared" si="0"/>
        <v>0</v>
      </c>
      <c r="H15" s="45">
        <f t="shared" si="1"/>
        <v>0</v>
      </c>
      <c r="J15" s="12">
        <v>0</v>
      </c>
    </row>
    <row r="16" spans="1:8" ht="18" customHeight="1">
      <c r="A16" s="40"/>
      <c r="B16" s="41"/>
      <c r="C16" s="42"/>
      <c r="D16" s="43"/>
      <c r="E16" s="44"/>
      <c r="F16" s="44"/>
      <c r="G16" s="44">
        <f t="shared" si="0"/>
        <v>0</v>
      </c>
      <c r="H16" s="45">
        <f t="shared" si="1"/>
        <v>0</v>
      </c>
    </row>
    <row r="17" spans="1:8" ht="18" customHeight="1">
      <c r="A17" s="46"/>
      <c r="B17" s="47"/>
      <c r="C17" s="48"/>
      <c r="D17" s="43"/>
      <c r="E17" s="44"/>
      <c r="F17" s="44"/>
      <c r="G17" s="44">
        <f t="shared" si="0"/>
        <v>0</v>
      </c>
      <c r="H17" s="45">
        <f t="shared" si="1"/>
        <v>0</v>
      </c>
    </row>
    <row r="18" spans="1:8" ht="12.75">
      <c r="A18" s="40"/>
      <c r="B18" s="41"/>
      <c r="C18" s="42"/>
      <c r="D18" s="43"/>
      <c r="E18" s="44"/>
      <c r="F18" s="44"/>
      <c r="G18" s="44">
        <f t="shared" si="0"/>
        <v>0</v>
      </c>
      <c r="H18" s="45">
        <f t="shared" si="1"/>
        <v>0</v>
      </c>
    </row>
    <row r="19" spans="1:8" ht="12.75">
      <c r="A19" s="40"/>
      <c r="B19" s="49"/>
      <c r="C19" s="42"/>
      <c r="D19" s="43"/>
      <c r="E19" s="44"/>
      <c r="F19" s="44"/>
      <c r="G19" s="44">
        <f t="shared" si="0"/>
        <v>0</v>
      </c>
      <c r="H19" s="45">
        <f t="shared" si="1"/>
        <v>0</v>
      </c>
    </row>
    <row r="20" spans="1:8" ht="12.75">
      <c r="A20" s="40"/>
      <c r="B20" s="49"/>
      <c r="C20" s="42"/>
      <c r="D20" s="49"/>
      <c r="E20" s="44"/>
      <c r="F20" s="44"/>
      <c r="G20" s="44">
        <f t="shared" si="0"/>
        <v>0</v>
      </c>
      <c r="H20" s="45">
        <f t="shared" si="1"/>
        <v>0</v>
      </c>
    </row>
    <row r="21" spans="1:8" ht="18" customHeight="1">
      <c r="A21" s="40"/>
      <c r="B21" s="49"/>
      <c r="C21" s="42"/>
      <c r="D21" s="43"/>
      <c r="E21" s="44"/>
      <c r="F21" s="44"/>
      <c r="G21" s="44">
        <f t="shared" si="0"/>
        <v>0</v>
      </c>
      <c r="H21" s="45">
        <f t="shared" si="1"/>
        <v>0</v>
      </c>
    </row>
    <row r="22" spans="1:8" ht="12.75">
      <c r="A22" s="40"/>
      <c r="B22" s="49"/>
      <c r="C22" s="42"/>
      <c r="D22" s="49"/>
      <c r="E22" s="44"/>
      <c r="F22" s="44"/>
      <c r="G22" s="44">
        <f t="shared" si="0"/>
        <v>0</v>
      </c>
      <c r="H22" s="45">
        <f t="shared" si="1"/>
        <v>0</v>
      </c>
    </row>
    <row r="23" spans="1:8" ht="12.75">
      <c r="A23" s="40"/>
      <c r="B23" s="49"/>
      <c r="C23" s="42"/>
      <c r="D23" s="49"/>
      <c r="E23" s="44"/>
      <c r="F23" s="44"/>
      <c r="G23" s="44">
        <f t="shared" si="0"/>
        <v>0</v>
      </c>
      <c r="H23" s="45">
        <f t="shared" si="1"/>
        <v>0</v>
      </c>
    </row>
    <row r="24" spans="1:8" ht="12.75">
      <c r="A24" s="40"/>
      <c r="B24" s="49"/>
      <c r="C24" s="42"/>
      <c r="D24" s="43"/>
      <c r="E24" s="44"/>
      <c r="F24" s="44"/>
      <c r="G24" s="44">
        <f t="shared" si="0"/>
        <v>0</v>
      </c>
      <c r="H24" s="45">
        <f t="shared" si="1"/>
        <v>0</v>
      </c>
    </row>
    <row r="25" spans="1:8" ht="12.75">
      <c r="A25" s="40"/>
      <c r="B25" s="49"/>
      <c r="C25" s="42"/>
      <c r="D25" s="49"/>
      <c r="E25" s="44"/>
      <c r="F25" s="44"/>
      <c r="G25" s="44">
        <f t="shared" si="0"/>
        <v>0</v>
      </c>
      <c r="H25" s="45">
        <f t="shared" si="1"/>
        <v>0</v>
      </c>
    </row>
    <row r="26" spans="1:9" ht="12.75">
      <c r="A26" s="40"/>
      <c r="B26" s="49"/>
      <c r="C26" s="42"/>
      <c r="D26" s="49"/>
      <c r="E26" s="44"/>
      <c r="F26" s="44"/>
      <c r="G26" s="44">
        <f t="shared" si="0"/>
        <v>0</v>
      </c>
      <c r="H26" s="45">
        <f t="shared" si="1"/>
        <v>0</v>
      </c>
      <c r="I26" s="50"/>
    </row>
    <row r="27" spans="1:8" ht="18" customHeight="1">
      <c r="A27" s="40"/>
      <c r="B27" s="41"/>
      <c r="C27" s="42"/>
      <c r="D27" s="43"/>
      <c r="E27" s="44"/>
      <c r="F27" s="44"/>
      <c r="G27" s="44">
        <f t="shared" si="0"/>
        <v>0</v>
      </c>
      <c r="H27" s="45">
        <f t="shared" si="1"/>
        <v>0</v>
      </c>
    </row>
    <row r="28" spans="1:8" ht="18" customHeight="1">
      <c r="A28" s="46"/>
      <c r="B28" s="47"/>
      <c r="C28" s="48"/>
      <c r="D28" s="43"/>
      <c r="E28" s="44"/>
      <c r="F28" s="44"/>
      <c r="G28" s="44">
        <f t="shared" si="0"/>
        <v>0</v>
      </c>
      <c r="H28" s="45">
        <f t="shared" si="1"/>
        <v>0</v>
      </c>
    </row>
    <row r="29" spans="1:8" ht="18" customHeight="1">
      <c r="A29" s="40"/>
      <c r="B29" s="49"/>
      <c r="C29" s="42"/>
      <c r="D29" s="43"/>
      <c r="E29" s="44"/>
      <c r="F29" s="44"/>
      <c r="G29" s="44">
        <f t="shared" si="0"/>
        <v>0</v>
      </c>
      <c r="H29" s="45">
        <f t="shared" si="1"/>
        <v>0</v>
      </c>
    </row>
    <row r="30" spans="1:8" ht="18" customHeight="1">
      <c r="A30" s="40"/>
      <c r="B30" s="41"/>
      <c r="C30" s="42"/>
      <c r="D30" s="43"/>
      <c r="E30" s="44"/>
      <c r="F30" s="44"/>
      <c r="G30" s="44">
        <f t="shared" si="0"/>
        <v>0</v>
      </c>
      <c r="H30" s="45">
        <f t="shared" si="1"/>
        <v>0</v>
      </c>
    </row>
    <row r="31" spans="1:8" ht="18" customHeight="1">
      <c r="A31" s="46"/>
      <c r="B31" s="47"/>
      <c r="C31" s="48"/>
      <c r="D31" s="43"/>
      <c r="E31" s="44"/>
      <c r="F31" s="44"/>
      <c r="G31" s="44">
        <f t="shared" si="0"/>
        <v>0</v>
      </c>
      <c r="H31" s="45">
        <f t="shared" si="1"/>
        <v>0</v>
      </c>
    </row>
    <row r="32" spans="1:8" ht="12.75">
      <c r="A32" s="40"/>
      <c r="B32" s="49"/>
      <c r="C32" s="42"/>
      <c r="D32" s="43"/>
      <c r="E32" s="44"/>
      <c r="F32" s="44"/>
      <c r="G32" s="44">
        <f t="shared" si="0"/>
        <v>0</v>
      </c>
      <c r="H32" s="45">
        <f t="shared" si="1"/>
        <v>0</v>
      </c>
    </row>
    <row r="33" spans="1:8" ht="18" customHeight="1">
      <c r="A33" s="40"/>
      <c r="B33" s="41"/>
      <c r="C33" s="42"/>
      <c r="D33" s="43"/>
      <c r="E33" s="44"/>
      <c r="F33" s="44"/>
      <c r="G33" s="44">
        <f t="shared" si="0"/>
        <v>0</v>
      </c>
      <c r="H33" s="45">
        <f t="shared" si="1"/>
        <v>0</v>
      </c>
    </row>
    <row r="34" spans="1:8" ht="18" customHeight="1">
      <c r="A34" s="40"/>
      <c r="B34" s="41"/>
      <c r="C34" s="42"/>
      <c r="D34" s="43"/>
      <c r="E34" s="44"/>
      <c r="F34" s="44"/>
      <c r="G34" s="44">
        <f t="shared" si="0"/>
        <v>0</v>
      </c>
      <c r="H34" s="45">
        <f t="shared" si="1"/>
        <v>0</v>
      </c>
    </row>
    <row r="35" spans="1:8" ht="18" customHeight="1">
      <c r="A35" s="40"/>
      <c r="B35" s="41"/>
      <c r="C35" s="42"/>
      <c r="D35" s="43"/>
      <c r="E35" s="44"/>
      <c r="F35" s="44"/>
      <c r="G35" s="44">
        <f t="shared" si="0"/>
        <v>0</v>
      </c>
      <c r="H35" s="45">
        <f t="shared" si="1"/>
        <v>0</v>
      </c>
    </row>
    <row r="36" spans="1:8" ht="18" customHeight="1">
      <c r="A36" s="40"/>
      <c r="B36" s="41"/>
      <c r="C36" s="42"/>
      <c r="D36" s="43"/>
      <c r="E36" s="44"/>
      <c r="F36" s="44"/>
      <c r="G36" s="44">
        <f t="shared" si="0"/>
        <v>0</v>
      </c>
      <c r="H36" s="45">
        <f t="shared" si="1"/>
        <v>0</v>
      </c>
    </row>
    <row r="37" spans="1:8" ht="18" customHeight="1">
      <c r="A37" s="40"/>
      <c r="B37" s="41"/>
      <c r="C37" s="42"/>
      <c r="D37" s="43"/>
      <c r="E37" s="44"/>
      <c r="F37" s="44"/>
      <c r="G37" s="44">
        <f t="shared" si="0"/>
        <v>0</v>
      </c>
      <c r="H37" s="45">
        <f t="shared" si="1"/>
        <v>0</v>
      </c>
    </row>
    <row r="38" spans="1:8" ht="18" customHeight="1">
      <c r="A38" s="40"/>
      <c r="B38" s="41"/>
      <c r="C38" s="42"/>
      <c r="D38" s="43"/>
      <c r="E38" s="44"/>
      <c r="F38" s="44"/>
      <c r="G38" s="44">
        <f t="shared" si="0"/>
        <v>0</v>
      </c>
      <c r="H38" s="45">
        <f t="shared" si="1"/>
        <v>0</v>
      </c>
    </row>
    <row r="39" spans="1:8" ht="18" customHeight="1">
      <c r="A39" s="40"/>
      <c r="B39" s="41"/>
      <c r="C39" s="42"/>
      <c r="D39" s="43"/>
      <c r="E39" s="44"/>
      <c r="F39" s="44"/>
      <c r="G39" s="44">
        <f t="shared" si="0"/>
        <v>0</v>
      </c>
      <c r="H39" s="45">
        <f t="shared" si="1"/>
        <v>0</v>
      </c>
    </row>
    <row r="40" spans="1:8" ht="18" customHeight="1">
      <c r="A40" s="40"/>
      <c r="B40" s="41"/>
      <c r="C40" s="42"/>
      <c r="D40" s="51"/>
      <c r="E40" s="44"/>
      <c r="F40" s="44"/>
      <c r="G40" s="44">
        <f t="shared" si="0"/>
        <v>0</v>
      </c>
      <c r="H40" s="45">
        <f t="shared" si="1"/>
        <v>0</v>
      </c>
    </row>
    <row r="41" spans="1:8" ht="18" customHeight="1" thickBot="1">
      <c r="A41" s="52"/>
      <c r="B41" s="53"/>
      <c r="C41" s="54"/>
      <c r="D41" s="55"/>
      <c r="E41" s="56"/>
      <c r="F41" s="57"/>
      <c r="G41" s="57">
        <f>F41*$H$10</f>
        <v>0</v>
      </c>
      <c r="H41" s="58">
        <f t="shared" si="1"/>
        <v>0</v>
      </c>
    </row>
    <row r="42" spans="1:8" ht="18" customHeight="1" thickBot="1">
      <c r="A42" s="159" t="s">
        <v>23</v>
      </c>
      <c r="B42" s="160"/>
      <c r="C42" s="160"/>
      <c r="D42" s="160"/>
      <c r="E42" s="160"/>
      <c r="F42" s="160"/>
      <c r="G42" s="161"/>
      <c r="H42" s="59">
        <f>SUM(H13:H41)</f>
        <v>0</v>
      </c>
    </row>
    <row r="43" spans="1:8" ht="14.25" customHeight="1">
      <c r="A43" s="60"/>
      <c r="B43" s="60"/>
      <c r="C43" s="60"/>
      <c r="D43" s="60"/>
      <c r="E43" s="60"/>
      <c r="F43" s="60"/>
      <c r="G43" s="60"/>
      <c r="H43" s="61"/>
    </row>
    <row r="44" spans="1:8" ht="11.25" customHeight="1">
      <c r="A44" s="62"/>
      <c r="B44" s="62"/>
      <c r="C44" s="62"/>
      <c r="D44" s="62"/>
      <c r="E44" s="62"/>
      <c r="F44" s="62"/>
      <c r="G44" s="62"/>
      <c r="H44" s="62"/>
    </row>
    <row r="45" spans="1:8" ht="11.25" customHeight="1">
      <c r="A45" s="62"/>
      <c r="B45" s="150"/>
      <c r="C45" s="150"/>
      <c r="D45" s="62"/>
      <c r="E45" s="150"/>
      <c r="F45" s="150"/>
      <c r="G45" s="63"/>
      <c r="H45" s="62"/>
    </row>
    <row r="46" spans="1:8" ht="12.75">
      <c r="A46" s="64"/>
      <c r="B46" s="148" t="s">
        <v>17</v>
      </c>
      <c r="C46" s="148"/>
      <c r="D46" s="64"/>
      <c r="E46" s="149" t="s">
        <v>13</v>
      </c>
      <c r="F46" s="149"/>
      <c r="G46" s="65"/>
      <c r="H46" s="64"/>
    </row>
    <row r="47" ht="12.75" hidden="1"/>
    <row r="50" spans="1:8" ht="11.25" customHeight="1">
      <c r="A50" s="62"/>
      <c r="B50" s="150"/>
      <c r="C50" s="150"/>
      <c r="D50" s="62"/>
      <c r="E50" s="147"/>
      <c r="F50" s="147"/>
      <c r="G50" s="63"/>
      <c r="H50" s="62"/>
    </row>
    <row r="51" spans="1:8" ht="12.75">
      <c r="A51" s="64"/>
      <c r="B51" s="148" t="s">
        <v>18</v>
      </c>
      <c r="C51" s="148"/>
      <c r="D51" s="64"/>
      <c r="E51" s="149"/>
      <c r="F51" s="149"/>
      <c r="G51" s="65"/>
      <c r="H51" s="64"/>
    </row>
    <row r="52" ht="12" customHeight="1"/>
    <row r="53" ht="11.25" customHeight="1"/>
    <row r="54" ht="12" customHeight="1"/>
    <row r="55" ht="13.5" customHeight="1"/>
    <row r="56" ht="4.5" customHeight="1"/>
  </sheetData>
  <sheetProtection/>
  <mergeCells count="25">
    <mergeCell ref="C1:H1"/>
    <mergeCell ref="A1:B1"/>
    <mergeCell ref="B46:C46"/>
    <mergeCell ref="E46:F46"/>
    <mergeCell ref="E45:F45"/>
    <mergeCell ref="B45:C45"/>
    <mergeCell ref="A8:D8"/>
    <mergeCell ref="A10:D10"/>
    <mergeCell ref="A9:D9"/>
    <mergeCell ref="A42:G42"/>
    <mergeCell ref="A11:H11"/>
    <mergeCell ref="A3:H3"/>
    <mergeCell ref="E50:F50"/>
    <mergeCell ref="B51:C51"/>
    <mergeCell ref="E51:F51"/>
    <mergeCell ref="B50:C50"/>
    <mergeCell ref="A2:H2"/>
    <mergeCell ref="F9:F10"/>
    <mergeCell ref="E9:E10"/>
    <mergeCell ref="F7:H7"/>
    <mergeCell ref="A6:E6"/>
    <mergeCell ref="A7:E7"/>
    <mergeCell ref="E8:H8"/>
    <mergeCell ref="A4:H4"/>
    <mergeCell ref="F6:H6"/>
  </mergeCells>
  <printOptions/>
  <pageMargins left="0.7874015748031497" right="0.1968503937007874" top="0.3937007874015748" bottom="0.3937007874015748" header="0" footer="0"/>
  <pageSetup horizontalDpi="300" verticalDpi="300" orientation="portrait" paperSize="9" scale="77" r:id="rId4"/>
  <drawing r:id="rId3"/>
  <legacyDrawing r:id="rId2"/>
  <oleObjects>
    <oleObject progId="Word.Picture.8" shapeId="3562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showZeros="0" tabSelected="1" zoomScaleSheetLayoutView="100" zoomScalePageLayoutView="0" workbookViewId="0" topLeftCell="A1">
      <selection activeCell="G58" sqref="E58:G58"/>
    </sheetView>
  </sheetViews>
  <sheetFormatPr defaultColWidth="9.140625" defaultRowHeight="12.75"/>
  <cols>
    <col min="1" max="1" width="5.421875" style="0" bestFit="1" customWidth="1"/>
    <col min="2" max="2" width="12.00390625" style="0" customWidth="1"/>
    <col min="3" max="3" width="51.140625" style="0" customWidth="1"/>
    <col min="4" max="4" width="14.57421875" style="0" customWidth="1"/>
    <col min="5" max="5" width="11.8515625" style="0" customWidth="1"/>
    <col min="6" max="6" width="11.28125" style="0" customWidth="1"/>
    <col min="7" max="7" width="11.7109375" style="0" customWidth="1"/>
    <col min="8" max="8" width="12.28125" style="0" customWidth="1"/>
    <col min="10" max="10" width="16.7109375" style="0" customWidth="1"/>
  </cols>
  <sheetData>
    <row r="1" spans="1:8" ht="55.5" customHeight="1">
      <c r="A1" s="194"/>
      <c r="B1" s="194"/>
      <c r="C1" s="193"/>
      <c r="D1" s="193"/>
      <c r="E1" s="193"/>
      <c r="F1" s="193"/>
      <c r="G1" s="193"/>
      <c r="H1" s="193"/>
    </row>
    <row r="2" spans="1:8" ht="15.75">
      <c r="A2" s="162"/>
      <c r="B2" s="162"/>
      <c r="C2" s="162"/>
      <c r="D2" s="162"/>
      <c r="E2" s="162"/>
      <c r="F2" s="162"/>
      <c r="G2" s="162"/>
      <c r="H2" s="162"/>
    </row>
    <row r="3" spans="1:8" ht="3.75" customHeight="1" thickBot="1">
      <c r="A3" s="185"/>
      <c r="B3" s="185"/>
      <c r="C3" s="185"/>
      <c r="D3" s="185"/>
      <c r="E3" s="185"/>
      <c r="F3" s="185"/>
      <c r="G3" s="185"/>
      <c r="H3" s="185"/>
    </row>
    <row r="4" spans="1:8" ht="19.5" customHeight="1" thickBot="1">
      <c r="A4" s="178" t="s">
        <v>4</v>
      </c>
      <c r="B4" s="179"/>
      <c r="C4" s="179"/>
      <c r="D4" s="179"/>
      <c r="E4" s="179"/>
      <c r="F4" s="179"/>
      <c r="G4" s="179"/>
      <c r="H4" s="180"/>
    </row>
    <row r="5" spans="1:8" ht="3.75" customHeight="1" thickBot="1">
      <c r="A5" s="10"/>
      <c r="B5" s="10"/>
      <c r="C5" s="10"/>
      <c r="D5" s="10"/>
      <c r="E5" s="10"/>
      <c r="F5" s="10"/>
      <c r="G5" s="10"/>
      <c r="H5" s="10"/>
    </row>
    <row r="6" spans="1:8" ht="17.25" customHeight="1">
      <c r="A6" s="170" t="s">
        <v>100</v>
      </c>
      <c r="B6" s="171"/>
      <c r="C6" s="171"/>
      <c r="D6" s="171"/>
      <c r="E6" s="172"/>
      <c r="F6" s="181" t="s">
        <v>28</v>
      </c>
      <c r="G6" s="182"/>
      <c r="H6" s="183"/>
    </row>
    <row r="7" spans="1:8" ht="16.5" customHeight="1">
      <c r="A7" s="173" t="s">
        <v>102</v>
      </c>
      <c r="B7" s="174"/>
      <c r="C7" s="174"/>
      <c r="D7" s="174"/>
      <c r="E7" s="175"/>
      <c r="F7" s="167" t="s">
        <v>101</v>
      </c>
      <c r="G7" s="168"/>
      <c r="H7" s="169"/>
    </row>
    <row r="8" spans="1:8" ht="15.75" customHeight="1">
      <c r="A8" s="190" t="s">
        <v>103</v>
      </c>
      <c r="B8" s="191"/>
      <c r="C8" s="191"/>
      <c r="D8" s="192"/>
      <c r="E8" s="77"/>
      <c r="G8" s="77"/>
      <c r="H8" s="6"/>
    </row>
    <row r="9" spans="1:8" ht="13.5" customHeight="1">
      <c r="A9" s="195" t="s">
        <v>104</v>
      </c>
      <c r="B9" s="196"/>
      <c r="C9" s="196"/>
      <c r="D9" s="197"/>
      <c r="E9" s="176" t="s">
        <v>14</v>
      </c>
      <c r="F9" s="176"/>
      <c r="G9" s="176"/>
      <c r="H9" s="177"/>
    </row>
    <row r="10" spans="1:8" ht="18" customHeight="1">
      <c r="A10" s="201" t="s">
        <v>105</v>
      </c>
      <c r="B10" s="202"/>
      <c r="C10" s="202"/>
      <c r="D10" s="203"/>
      <c r="E10" s="165" t="s">
        <v>9</v>
      </c>
      <c r="F10" s="163" t="s">
        <v>7</v>
      </c>
      <c r="G10" s="9" t="s">
        <v>27</v>
      </c>
      <c r="H10" s="6" t="s">
        <v>8</v>
      </c>
    </row>
    <row r="11" spans="1:8" ht="15.75" customHeight="1" thickBot="1">
      <c r="A11" s="198" t="s">
        <v>32</v>
      </c>
      <c r="B11" s="199"/>
      <c r="C11" s="199"/>
      <c r="D11" s="200"/>
      <c r="E11" s="166"/>
      <c r="F11" s="164"/>
      <c r="G11" s="11" t="s">
        <v>73</v>
      </c>
      <c r="H11" s="68">
        <v>0.2685</v>
      </c>
    </row>
    <row r="12" spans="1:8" ht="3.75" customHeight="1" thickBot="1">
      <c r="A12" s="184"/>
      <c r="B12" s="184"/>
      <c r="C12" s="184"/>
      <c r="D12" s="184"/>
      <c r="E12" s="184"/>
      <c r="F12" s="184"/>
      <c r="G12" s="184"/>
      <c r="H12" s="184"/>
    </row>
    <row r="13" spans="1:8" ht="36.75" customHeight="1" thickBot="1">
      <c r="A13" s="2" t="s">
        <v>0</v>
      </c>
      <c r="B13" s="3" t="s">
        <v>6</v>
      </c>
      <c r="C13" s="3" t="s">
        <v>1</v>
      </c>
      <c r="D13" s="3" t="s">
        <v>3</v>
      </c>
      <c r="E13" s="80" t="s">
        <v>2</v>
      </c>
      <c r="F13" s="108" t="s">
        <v>71</v>
      </c>
      <c r="G13" s="108" t="s">
        <v>72</v>
      </c>
      <c r="H13" s="4" t="s">
        <v>12</v>
      </c>
    </row>
    <row r="14" spans="1:8" s="67" customFormat="1" ht="18" customHeight="1">
      <c r="A14" s="87">
        <v>1</v>
      </c>
      <c r="B14" s="88"/>
      <c r="C14" s="89" t="s">
        <v>35</v>
      </c>
      <c r="D14" s="90"/>
      <c r="E14" s="91"/>
      <c r="F14" s="91"/>
      <c r="G14" s="91"/>
      <c r="H14" s="117">
        <f>H15+H16+H17+H18</f>
        <v>10888.11901</v>
      </c>
    </row>
    <row r="15" spans="1:8" ht="12.75">
      <c r="A15" s="75" t="s">
        <v>30</v>
      </c>
      <c r="B15" s="69" t="s">
        <v>59</v>
      </c>
      <c r="C15" s="112" t="s">
        <v>74</v>
      </c>
      <c r="D15" s="14" t="s">
        <v>60</v>
      </c>
      <c r="E15" s="15">
        <v>4.5</v>
      </c>
      <c r="F15" s="15">
        <v>307.24</v>
      </c>
      <c r="G15" s="15">
        <f>F15*1.2685</f>
        <v>389.73394</v>
      </c>
      <c r="H15" s="16">
        <f>E15*G15</f>
        <v>1753.80273</v>
      </c>
    </row>
    <row r="16" spans="1:8" ht="24.75" customHeight="1">
      <c r="A16" s="116" t="s">
        <v>33</v>
      </c>
      <c r="B16" s="69" t="s">
        <v>61</v>
      </c>
      <c r="C16" s="70" t="s">
        <v>75</v>
      </c>
      <c r="D16" s="14" t="str">
        <f>D15</f>
        <v>M²</v>
      </c>
      <c r="E16" s="15">
        <v>12</v>
      </c>
      <c r="F16" s="15">
        <v>295.34</v>
      </c>
      <c r="G16" s="15">
        <f>F16*1.2685</f>
        <v>374.63879</v>
      </c>
      <c r="H16" s="16">
        <f>E16*G16</f>
        <v>4495.66548</v>
      </c>
    </row>
    <row r="17" spans="1:8" ht="19.5" customHeight="1">
      <c r="A17" s="75" t="s">
        <v>34</v>
      </c>
      <c r="B17" s="69" t="s">
        <v>62</v>
      </c>
      <c r="C17" s="112" t="s">
        <v>76</v>
      </c>
      <c r="D17" s="14" t="str">
        <f>D16</f>
        <v>M²</v>
      </c>
      <c r="E17" s="113">
        <f>E21</f>
        <v>72</v>
      </c>
      <c r="F17" s="15">
        <v>18.15</v>
      </c>
      <c r="G17" s="15">
        <f>F17*1.2685</f>
        <v>23.023274999999998</v>
      </c>
      <c r="H17" s="16">
        <f>E17*G17</f>
        <v>1657.6758</v>
      </c>
    </row>
    <row r="18" spans="1:8" ht="19.5" customHeight="1">
      <c r="A18" s="116" t="s">
        <v>106</v>
      </c>
      <c r="B18" s="69"/>
      <c r="C18" s="70" t="s">
        <v>107</v>
      </c>
      <c r="D18" s="14" t="s">
        <v>108</v>
      </c>
      <c r="E18" s="113">
        <v>1</v>
      </c>
      <c r="F18" s="15">
        <v>2350</v>
      </c>
      <c r="G18" s="15">
        <f>F18*1.2685</f>
        <v>2980.975</v>
      </c>
      <c r="H18" s="16">
        <f>E18*G18</f>
        <v>2980.975</v>
      </c>
    </row>
    <row r="19" spans="1:8" ht="12.75">
      <c r="A19" s="71"/>
      <c r="B19" s="73"/>
      <c r="C19" s="74"/>
      <c r="D19" s="14"/>
      <c r="E19" s="15"/>
      <c r="F19" s="15"/>
      <c r="G19" s="15">
        <f aca="true" t="shared" si="0" ref="G19:G25">F19*1.3</f>
        <v>0</v>
      </c>
      <c r="H19" s="16"/>
    </row>
    <row r="20" spans="1:8" ht="19.5" customHeight="1">
      <c r="A20" s="82">
        <v>2</v>
      </c>
      <c r="B20" s="83"/>
      <c r="C20" s="84" t="s">
        <v>31</v>
      </c>
      <c r="D20" s="85"/>
      <c r="E20" s="86"/>
      <c r="F20" s="86"/>
      <c r="G20" s="86">
        <f t="shared" si="0"/>
        <v>0</v>
      </c>
      <c r="H20" s="96">
        <f>H21+H22+H23</f>
        <v>388.9281888</v>
      </c>
    </row>
    <row r="21" spans="1:8" ht="12.75">
      <c r="A21" s="116" t="s">
        <v>36</v>
      </c>
      <c r="B21" s="72" t="s">
        <v>63</v>
      </c>
      <c r="C21" s="112" t="s">
        <v>77</v>
      </c>
      <c r="D21" s="14" t="s">
        <v>41</v>
      </c>
      <c r="E21" s="15">
        <v>72</v>
      </c>
      <c r="F21" s="15">
        <v>2.55</v>
      </c>
      <c r="G21" s="15">
        <f>F21*1.2685</f>
        <v>3.2346749999999997</v>
      </c>
      <c r="H21" s="16">
        <f>E21*G21</f>
        <v>232.89659999999998</v>
      </c>
    </row>
    <row r="22" spans="1:8" ht="22.5">
      <c r="A22" s="116" t="s">
        <v>37</v>
      </c>
      <c r="B22" s="72">
        <v>72895</v>
      </c>
      <c r="C22" s="70" t="s">
        <v>78</v>
      </c>
      <c r="D22" s="14" t="s">
        <v>42</v>
      </c>
      <c r="E22" s="15">
        <f>E21*0.1</f>
        <v>7.2</v>
      </c>
      <c r="F22" s="15">
        <v>15.6</v>
      </c>
      <c r="G22" s="15">
        <f>F22*1.2685</f>
        <v>19.7886</v>
      </c>
      <c r="H22" s="16">
        <f>E22*G22</f>
        <v>142.47791999999998</v>
      </c>
    </row>
    <row r="23" spans="1:8" ht="24.75" customHeight="1">
      <c r="A23" s="116" t="s">
        <v>38</v>
      </c>
      <c r="B23" s="72">
        <v>73370</v>
      </c>
      <c r="C23" s="70" t="s">
        <v>79</v>
      </c>
      <c r="D23" s="14" t="s">
        <v>80</v>
      </c>
      <c r="E23" s="15">
        <f>E22*1.4</f>
        <v>10.08</v>
      </c>
      <c r="F23" s="15">
        <v>1.06</v>
      </c>
      <c r="G23" s="15">
        <f>F23*1.2685</f>
        <v>1.34461</v>
      </c>
      <c r="H23" s="16">
        <f>E23*G23</f>
        <v>13.5536688</v>
      </c>
    </row>
    <row r="24" spans="1:8" ht="12.75">
      <c r="A24" s="75"/>
      <c r="B24" s="69"/>
      <c r="C24" s="76"/>
      <c r="D24" s="14"/>
      <c r="E24" s="15"/>
      <c r="F24" s="15"/>
      <c r="G24" s="15">
        <f t="shared" si="0"/>
        <v>0</v>
      </c>
      <c r="H24" s="16"/>
    </row>
    <row r="25" spans="1:8" ht="18" customHeight="1">
      <c r="A25" s="82">
        <v>3</v>
      </c>
      <c r="B25" s="92"/>
      <c r="C25" s="84" t="s">
        <v>39</v>
      </c>
      <c r="D25" s="85"/>
      <c r="E25" s="86"/>
      <c r="F25" s="86"/>
      <c r="G25" s="86">
        <f t="shared" si="0"/>
        <v>0</v>
      </c>
      <c r="H25" s="96">
        <f>H26+H27+H28+H29+H30+H31</f>
        <v>66191.25912551</v>
      </c>
    </row>
    <row r="26" spans="1:8" ht="33.75">
      <c r="A26" s="75" t="s">
        <v>43</v>
      </c>
      <c r="B26" s="69" t="s">
        <v>65</v>
      </c>
      <c r="C26" s="70" t="s">
        <v>70</v>
      </c>
      <c r="D26" s="14" t="s">
        <v>42</v>
      </c>
      <c r="E26" s="15">
        <v>109.69</v>
      </c>
      <c r="F26" s="15">
        <v>2.95</v>
      </c>
      <c r="G26" s="15">
        <f aca="true" t="shared" si="1" ref="G26:G31">F26*1.2685</f>
        <v>3.7420750000000003</v>
      </c>
      <c r="H26" s="16">
        <f aca="true" t="shared" si="2" ref="H26:H31">E26*G26</f>
        <v>410.46820675000004</v>
      </c>
    </row>
    <row r="27" spans="1:8" ht="23.25" customHeight="1">
      <c r="A27" s="75" t="s">
        <v>44</v>
      </c>
      <c r="B27" s="72">
        <v>73370</v>
      </c>
      <c r="C27" s="70" t="s">
        <v>79</v>
      </c>
      <c r="D27" s="14" t="s">
        <v>80</v>
      </c>
      <c r="E27" s="15">
        <f>E26*1.4</f>
        <v>153.56599999999997</v>
      </c>
      <c r="F27" s="15">
        <v>1.06</v>
      </c>
      <c r="G27" s="15">
        <f t="shared" si="1"/>
        <v>1.34461</v>
      </c>
      <c r="H27" s="16">
        <f t="shared" si="2"/>
        <v>206.48637925999998</v>
      </c>
    </row>
    <row r="28" spans="1:8" ht="22.5">
      <c r="A28" s="75" t="s">
        <v>45</v>
      </c>
      <c r="B28" s="69" t="s">
        <v>66</v>
      </c>
      <c r="C28" s="70" t="s">
        <v>81</v>
      </c>
      <c r="D28" s="14" t="s">
        <v>41</v>
      </c>
      <c r="E28" s="15">
        <v>141.44</v>
      </c>
      <c r="F28" s="15">
        <v>48.78</v>
      </c>
      <c r="G28" s="15">
        <f t="shared" si="1"/>
        <v>61.87743</v>
      </c>
      <c r="H28" s="16">
        <f t="shared" si="2"/>
        <v>8751.9436992</v>
      </c>
    </row>
    <row r="29" spans="1:8" ht="22.5">
      <c r="A29" s="75" t="s">
        <v>46</v>
      </c>
      <c r="B29" s="69" t="s">
        <v>67</v>
      </c>
      <c r="C29" s="13" t="s">
        <v>82</v>
      </c>
      <c r="D29" s="14" t="s">
        <v>42</v>
      </c>
      <c r="E29" s="15">
        <v>32.64</v>
      </c>
      <c r="F29" s="15">
        <v>307.93</v>
      </c>
      <c r="G29" s="15">
        <f t="shared" si="1"/>
        <v>390.609205</v>
      </c>
      <c r="H29" s="16">
        <f t="shared" si="2"/>
        <v>12749.4844512</v>
      </c>
    </row>
    <row r="30" spans="1:8" ht="22.5">
      <c r="A30" s="75" t="s">
        <v>47</v>
      </c>
      <c r="B30" s="69" t="s">
        <v>68</v>
      </c>
      <c r="C30" s="70" t="s">
        <v>83</v>
      </c>
      <c r="D30" s="14" t="s">
        <v>49</v>
      </c>
      <c r="E30" s="15">
        <v>1137.58</v>
      </c>
      <c r="F30" s="15">
        <v>2.17</v>
      </c>
      <c r="G30" s="15">
        <f t="shared" si="1"/>
        <v>2.752645</v>
      </c>
      <c r="H30" s="16">
        <f t="shared" si="2"/>
        <v>3131.3538990999996</v>
      </c>
    </row>
    <row r="31" spans="1:8" ht="12.75">
      <c r="A31" s="75" t="s">
        <v>48</v>
      </c>
      <c r="B31" s="69" t="s">
        <v>64</v>
      </c>
      <c r="C31" s="13" t="s">
        <v>84</v>
      </c>
      <c r="D31" s="78" t="s">
        <v>40</v>
      </c>
      <c r="E31" s="15">
        <f>11*2*11</f>
        <v>242</v>
      </c>
      <c r="F31" s="15">
        <v>133.37</v>
      </c>
      <c r="G31" s="15">
        <f t="shared" si="1"/>
        <v>169.179845</v>
      </c>
      <c r="H31" s="16">
        <f t="shared" si="2"/>
        <v>40941.52249</v>
      </c>
    </row>
    <row r="32" spans="1:8" ht="12.75">
      <c r="A32" s="75"/>
      <c r="B32" s="69"/>
      <c r="C32" s="13"/>
      <c r="D32" s="78"/>
      <c r="E32" s="15"/>
      <c r="F32" s="15"/>
      <c r="G32" s="15"/>
      <c r="H32" s="16"/>
    </row>
    <row r="33" spans="1:8" ht="18" customHeight="1">
      <c r="A33" s="82">
        <v>4</v>
      </c>
      <c r="B33" s="92"/>
      <c r="C33" s="93" t="s">
        <v>91</v>
      </c>
      <c r="D33" s="94"/>
      <c r="E33" s="95"/>
      <c r="F33" s="95"/>
      <c r="G33" s="95"/>
      <c r="H33" s="96">
        <f>H34+H35+H36</f>
        <v>64429.07090014999</v>
      </c>
    </row>
    <row r="34" spans="1:8" ht="22.5">
      <c r="A34" s="75" t="s">
        <v>50</v>
      </c>
      <c r="B34" s="69" t="s">
        <v>66</v>
      </c>
      <c r="C34" s="70" t="s">
        <v>81</v>
      </c>
      <c r="D34" s="14" t="s">
        <v>41</v>
      </c>
      <c r="E34" s="15">
        <v>258.12</v>
      </c>
      <c r="F34" s="15">
        <v>48.78</v>
      </c>
      <c r="G34" s="15">
        <f>F34*1.2685</f>
        <v>61.87743</v>
      </c>
      <c r="H34" s="16">
        <f>E34*G34</f>
        <v>15971.802231599999</v>
      </c>
    </row>
    <row r="35" spans="1:8" ht="22.5">
      <c r="A35" s="75" t="s">
        <v>51</v>
      </c>
      <c r="B35" s="69" t="s">
        <v>67</v>
      </c>
      <c r="C35" s="13" t="s">
        <v>82</v>
      </c>
      <c r="D35" s="14" t="s">
        <v>42</v>
      </c>
      <c r="E35" s="15">
        <v>93.07</v>
      </c>
      <c r="F35" s="15">
        <v>307.93</v>
      </c>
      <c r="G35" s="15">
        <f>F35*1.2685</f>
        <v>390.609205</v>
      </c>
      <c r="H35" s="16">
        <f>E35*G35</f>
        <v>36353.998709349995</v>
      </c>
    </row>
    <row r="36" spans="1:8" ht="22.5">
      <c r="A36" s="75" t="s">
        <v>52</v>
      </c>
      <c r="B36" s="69" t="s">
        <v>68</v>
      </c>
      <c r="C36" s="70" t="s">
        <v>83</v>
      </c>
      <c r="D36" s="14" t="s">
        <v>49</v>
      </c>
      <c r="E36" s="15">
        <f>4396.96</f>
        <v>4396.96</v>
      </c>
      <c r="F36" s="15">
        <v>2.17</v>
      </c>
      <c r="G36" s="15">
        <f>F36*1.2685</f>
        <v>2.752645</v>
      </c>
      <c r="H36" s="16">
        <f>E36*G36</f>
        <v>12103.269959199999</v>
      </c>
    </row>
    <row r="37" spans="1:8" ht="12" customHeight="1">
      <c r="A37" s="75"/>
      <c r="B37" s="69"/>
      <c r="C37" s="70"/>
      <c r="D37" s="14"/>
      <c r="E37" s="15"/>
      <c r="F37" s="15"/>
      <c r="G37" s="15"/>
      <c r="H37" s="16"/>
    </row>
    <row r="38" spans="1:8" ht="18" customHeight="1">
      <c r="A38" s="82">
        <v>5</v>
      </c>
      <c r="B38" s="92"/>
      <c r="C38" s="84" t="s">
        <v>92</v>
      </c>
      <c r="D38" s="97"/>
      <c r="E38" s="95"/>
      <c r="F38" s="95"/>
      <c r="G38" s="95"/>
      <c r="H38" s="96">
        <f>H39+H40+H41</f>
        <v>32788.187999999995</v>
      </c>
    </row>
    <row r="39" spans="1:10" ht="18" customHeight="1">
      <c r="A39" s="98" t="s">
        <v>53</v>
      </c>
      <c r="B39" s="99" t="s">
        <v>93</v>
      </c>
      <c r="C39" s="118" t="s">
        <v>95</v>
      </c>
      <c r="D39" s="14" t="s">
        <v>49</v>
      </c>
      <c r="E39" s="102">
        <f>1680*2</f>
        <v>3360</v>
      </c>
      <c r="F39" s="102">
        <v>7.18</v>
      </c>
      <c r="G39" s="15">
        <f>F39*1.2685</f>
        <v>9.10783</v>
      </c>
      <c r="H39" s="103">
        <f>E39*G39</f>
        <v>30602.3088</v>
      </c>
      <c r="J39" s="81"/>
    </row>
    <row r="40" spans="1:10" ht="18" customHeight="1">
      <c r="A40" s="98" t="s">
        <v>54</v>
      </c>
      <c r="B40" s="99" t="s">
        <v>93</v>
      </c>
      <c r="C40" s="118" t="s">
        <v>97</v>
      </c>
      <c r="D40" s="14" t="s">
        <v>49</v>
      </c>
      <c r="E40" s="102">
        <v>135</v>
      </c>
      <c r="F40" s="102">
        <v>7.18</v>
      </c>
      <c r="G40" s="15">
        <f>F40*1.2685</f>
        <v>9.10783</v>
      </c>
      <c r="H40" s="103">
        <f>E40*G40</f>
        <v>1229.55705</v>
      </c>
      <c r="J40" s="81"/>
    </row>
    <row r="41" spans="1:10" ht="18" customHeight="1">
      <c r="A41" s="98" t="s">
        <v>96</v>
      </c>
      <c r="B41" s="99" t="s">
        <v>93</v>
      </c>
      <c r="C41" s="118" t="s">
        <v>98</v>
      </c>
      <c r="D41" s="14" t="s">
        <v>49</v>
      </c>
      <c r="E41" s="102">
        <v>105</v>
      </c>
      <c r="F41" s="102">
        <v>7.18</v>
      </c>
      <c r="G41" s="15">
        <f>F41*1.2685</f>
        <v>9.10783</v>
      </c>
      <c r="H41" s="103">
        <f>E41*G41</f>
        <v>956.32215</v>
      </c>
      <c r="J41" s="81"/>
    </row>
    <row r="42" spans="1:10" ht="18" customHeight="1">
      <c r="A42" s="98"/>
      <c r="B42" s="99"/>
      <c r="C42" s="118"/>
      <c r="D42" s="106"/>
      <c r="E42" s="102"/>
      <c r="F42" s="102"/>
      <c r="G42" s="102"/>
      <c r="H42" s="103"/>
      <c r="J42" s="81"/>
    </row>
    <row r="43" spans="1:10" ht="16.5" customHeight="1">
      <c r="A43" s="82">
        <v>6</v>
      </c>
      <c r="B43" s="109"/>
      <c r="C43" s="119" t="s">
        <v>94</v>
      </c>
      <c r="D43" s="110"/>
      <c r="E43" s="104"/>
      <c r="F43" s="104"/>
      <c r="G43" s="104"/>
      <c r="H43" s="105">
        <f>H44+H45+H46+H47+H48</f>
        <v>23926.24239095</v>
      </c>
      <c r="J43" s="81"/>
    </row>
    <row r="44" spans="1:10" ht="22.5">
      <c r="A44" s="75" t="s">
        <v>86</v>
      </c>
      <c r="B44" s="111" t="s">
        <v>69</v>
      </c>
      <c r="C44" s="13" t="s">
        <v>85</v>
      </c>
      <c r="D44" s="111" t="s">
        <v>40</v>
      </c>
      <c r="E44" s="114">
        <v>12</v>
      </c>
      <c r="F44" s="114">
        <v>80.18</v>
      </c>
      <c r="G44" s="15">
        <f>F44*1.2685</f>
        <v>101.70833</v>
      </c>
      <c r="H44" s="115">
        <f>E44*G44</f>
        <v>1220.49996</v>
      </c>
      <c r="J44" s="81"/>
    </row>
    <row r="45" spans="1:10" ht="22.5">
      <c r="A45" s="75" t="s">
        <v>87</v>
      </c>
      <c r="B45" s="69" t="s">
        <v>66</v>
      </c>
      <c r="C45" s="70" t="s">
        <v>81</v>
      </c>
      <c r="D45" s="111" t="s">
        <v>57</v>
      </c>
      <c r="E45" s="114">
        <v>61</v>
      </c>
      <c r="F45" s="114">
        <v>48.78</v>
      </c>
      <c r="G45" s="15">
        <f>F45*1.2685</f>
        <v>61.87743</v>
      </c>
      <c r="H45" s="115">
        <f>E45*G45</f>
        <v>3774.52323</v>
      </c>
      <c r="J45" s="81"/>
    </row>
    <row r="46" spans="1:10" ht="45">
      <c r="A46" s="75" t="s">
        <v>88</v>
      </c>
      <c r="B46" s="111">
        <v>73685</v>
      </c>
      <c r="C46" s="13" t="s">
        <v>99</v>
      </c>
      <c r="D46" s="111" t="s">
        <v>58</v>
      </c>
      <c r="E46" s="114">
        <f>12*5*4.2</f>
        <v>252</v>
      </c>
      <c r="F46" s="114">
        <v>27.06</v>
      </c>
      <c r="G46" s="15">
        <f>F46*1.2685</f>
        <v>34.32561</v>
      </c>
      <c r="H46" s="115">
        <f>E46*G46</f>
        <v>8650.05372</v>
      </c>
      <c r="J46" s="81"/>
    </row>
    <row r="47" spans="1:10" ht="22.5">
      <c r="A47" s="75" t="s">
        <v>89</v>
      </c>
      <c r="B47" s="69" t="s">
        <v>67</v>
      </c>
      <c r="C47" s="13" t="s">
        <v>82</v>
      </c>
      <c r="D47" s="111" t="s">
        <v>58</v>
      </c>
      <c r="E47" s="114">
        <v>16.5</v>
      </c>
      <c r="F47" s="15">
        <v>307.93</v>
      </c>
      <c r="G47" s="15">
        <f>F47*1.2685</f>
        <v>390.609205</v>
      </c>
      <c r="H47" s="115">
        <f>E47*G47</f>
        <v>6445.0518825</v>
      </c>
      <c r="J47" s="81"/>
    </row>
    <row r="48" spans="1:10" ht="22.5">
      <c r="A48" s="75" t="s">
        <v>90</v>
      </c>
      <c r="B48" s="69" t="s">
        <v>68</v>
      </c>
      <c r="C48" s="70" t="s">
        <v>83</v>
      </c>
      <c r="D48" s="111" t="s">
        <v>49</v>
      </c>
      <c r="E48" s="114">
        <f>1393.61</f>
        <v>1393.61</v>
      </c>
      <c r="F48" s="15">
        <v>2.17</v>
      </c>
      <c r="G48" s="15">
        <f>F48*1.2685</f>
        <v>2.752645</v>
      </c>
      <c r="H48" s="115">
        <f>E48*G48</f>
        <v>3836.1135984499992</v>
      </c>
      <c r="J48" s="81"/>
    </row>
    <row r="49" spans="1:10" ht="10.5" customHeight="1">
      <c r="A49" s="98"/>
      <c r="B49" s="99"/>
      <c r="C49" s="100"/>
      <c r="D49" s="101"/>
      <c r="E49" s="102"/>
      <c r="F49" s="102"/>
      <c r="G49" s="15">
        <f>F49*1.25</f>
        <v>0</v>
      </c>
      <c r="H49" s="103"/>
      <c r="J49" s="81"/>
    </row>
    <row r="50" spans="1:8" ht="11.25" customHeight="1" thickBot="1">
      <c r="A50" s="19"/>
      <c r="B50" s="20"/>
      <c r="C50" s="21"/>
      <c r="D50" s="22"/>
      <c r="E50" s="23"/>
      <c r="F50" s="17"/>
      <c r="G50" s="17">
        <f>F50*$H$11</f>
        <v>0</v>
      </c>
      <c r="H50" s="18">
        <f>E50*G50</f>
        <v>0</v>
      </c>
    </row>
    <row r="51" spans="1:10" ht="18" customHeight="1" thickBot="1">
      <c r="A51" s="204" t="s">
        <v>29</v>
      </c>
      <c r="B51" s="205"/>
      <c r="C51" s="205"/>
      <c r="D51" s="205"/>
      <c r="E51" s="205"/>
      <c r="F51" s="205"/>
      <c r="G51" s="205"/>
      <c r="H51" s="107">
        <f>H43+H38+H33+H25+H20+H14</f>
        <v>198611.80761540998</v>
      </c>
      <c r="J51" s="79"/>
    </row>
    <row r="52" spans="1:8" ht="14.25" customHeight="1">
      <c r="A52" s="24"/>
      <c r="B52" s="24"/>
      <c r="C52" s="24"/>
      <c r="D52" s="24"/>
      <c r="E52" s="24"/>
      <c r="F52" s="24"/>
      <c r="G52" s="24"/>
      <c r="H52" s="25"/>
    </row>
    <row r="53" spans="1:8" ht="11.25" customHeight="1">
      <c r="A53" s="1"/>
      <c r="B53" s="189"/>
      <c r="C53" s="189"/>
      <c r="D53" s="1"/>
      <c r="E53" s="189"/>
      <c r="F53" s="189"/>
      <c r="G53" s="7"/>
      <c r="H53" s="1"/>
    </row>
    <row r="54" spans="1:8" ht="12.75">
      <c r="A54" s="5"/>
      <c r="B54" s="187" t="s">
        <v>55</v>
      </c>
      <c r="C54" s="187"/>
      <c r="D54" s="5"/>
      <c r="E54" s="188" t="s">
        <v>56</v>
      </c>
      <c r="F54" s="188"/>
      <c r="G54" s="8"/>
      <c r="H54" s="5"/>
    </row>
    <row r="55" ht="9" customHeight="1"/>
    <row r="56" ht="9.75" customHeight="1"/>
    <row r="57" spans="1:8" ht="11.25" customHeight="1">
      <c r="A57" s="1"/>
      <c r="B57" s="189"/>
      <c r="C57" s="189"/>
      <c r="D57" s="1"/>
      <c r="E57" s="186"/>
      <c r="F57" s="186"/>
      <c r="G57" s="7"/>
      <c r="H57" s="1"/>
    </row>
    <row r="58" spans="1:8" ht="12.75">
      <c r="A58" s="5"/>
      <c r="B58" s="187" t="s">
        <v>109</v>
      </c>
      <c r="C58" s="187"/>
      <c r="D58" s="5"/>
      <c r="E58" s="188"/>
      <c r="F58" s="188"/>
      <c r="G58" s="8"/>
      <c r="H58" s="5"/>
    </row>
    <row r="59" ht="12" customHeight="1"/>
    <row r="60" ht="11.25" customHeight="1"/>
    <row r="61" ht="12" customHeight="1"/>
    <row r="62" ht="13.5" customHeight="1"/>
    <row r="63" ht="4.5" customHeight="1"/>
  </sheetData>
  <sheetProtection/>
  <mergeCells count="26">
    <mergeCell ref="C1:H1"/>
    <mergeCell ref="A1:B1"/>
    <mergeCell ref="B54:C54"/>
    <mergeCell ref="E54:F54"/>
    <mergeCell ref="E53:F53"/>
    <mergeCell ref="B53:C53"/>
    <mergeCell ref="A9:D9"/>
    <mergeCell ref="A11:D11"/>
    <mergeCell ref="A10:D10"/>
    <mergeCell ref="A51:G51"/>
    <mergeCell ref="A12:H12"/>
    <mergeCell ref="A3:H3"/>
    <mergeCell ref="E57:F57"/>
    <mergeCell ref="B58:C58"/>
    <mergeCell ref="E58:F58"/>
    <mergeCell ref="B57:C57"/>
    <mergeCell ref="A8:D8"/>
    <mergeCell ref="A2:H2"/>
    <mergeCell ref="F10:F11"/>
    <mergeCell ref="E10:E11"/>
    <mergeCell ref="F7:H7"/>
    <mergeCell ref="A6:E6"/>
    <mergeCell ref="A7:E7"/>
    <mergeCell ref="E9:H9"/>
    <mergeCell ref="A4:H4"/>
    <mergeCell ref="F6:H6"/>
  </mergeCells>
  <printOptions/>
  <pageMargins left="0.6299212598425197" right="0.15748031496062992" top="0.07874015748031496" bottom="0.3937007874015748" header="0" footer="0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Licitacao01</cp:lastModifiedBy>
  <cp:lastPrinted>2019-08-30T14:46:02Z</cp:lastPrinted>
  <dcterms:created xsi:type="dcterms:W3CDTF">2006-09-22T13:55:22Z</dcterms:created>
  <dcterms:modified xsi:type="dcterms:W3CDTF">2019-08-30T14:46:07Z</dcterms:modified>
  <cp:category/>
  <cp:version/>
  <cp:contentType/>
  <cp:contentStatus/>
</cp:coreProperties>
</file>